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82" firstSheet="1" activeTab="2"/>
  </bookViews>
  <sheets>
    <sheet name="1. telj" sheetId="1" r:id="rId1"/>
    <sheet name="2. telj" sheetId="2" r:id="rId2"/>
    <sheet name="3. sz. mell" sheetId="3" r:id="rId3"/>
    <sheet name="4. sz. mell" sheetId="4" r:id="rId4"/>
    <sheet name="4.a mell" sheetId="5" r:id="rId5"/>
    <sheet name="5. sz.mell." sheetId="6" r:id="rId6"/>
    <sheet name="5.a sz.mell." sheetId="7" r:id="rId7"/>
    <sheet name="5.b mell." sheetId="8" r:id="rId8"/>
    <sheet name="5.c sz.mell." sheetId="9" r:id="rId9"/>
    <sheet name="5.d sz.mell." sheetId="10" r:id="rId10"/>
    <sheet name="6. sz. mell" sheetId="11" r:id="rId11"/>
    <sheet name="7 sz.mell." sheetId="12" r:id="rId12"/>
    <sheet name="7.a.sz.mell." sheetId="13" r:id="rId13"/>
    <sheet name="7.b. sz.mell." sheetId="14" r:id="rId14"/>
    <sheet name="7.c sz.mell." sheetId="15" r:id="rId15"/>
  </sheets>
  <definedNames>
    <definedName name="_xlnm.Print_Titles" localSheetId="4">'4.a mell'!$1:$8</definedName>
    <definedName name="_xlnm.Print_Area" localSheetId="0">'1. telj'!$A$1:$F$111</definedName>
    <definedName name="_xlnm.Print_Area" localSheetId="1">'2. telj'!$A$1:$I$111</definedName>
    <definedName name="_xlnm.Print_Area" localSheetId="10">'6. sz. mell'!$A$1:$E$46</definedName>
    <definedName name="_xlnm.Print_Area" localSheetId="12">'7.a.sz.mell.'!$A$1:$I$38</definedName>
  </definedNames>
  <calcPr fullCalcOnLoad="1"/>
</workbook>
</file>

<file path=xl/comments1.xml><?xml version="1.0" encoding="utf-8"?>
<comments xmlns="http://schemas.openxmlformats.org/spreadsheetml/2006/main">
  <authors>
    <author>Judit</author>
  </authors>
  <commentList>
    <comment ref="F92" authorId="0">
      <text>
        <r>
          <rPr>
            <b/>
            <sz val="8"/>
            <rFont val="Tahoma"/>
            <family val="0"/>
          </rPr>
          <t>Judit: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<sst xmlns="http://schemas.openxmlformats.org/spreadsheetml/2006/main" count="659" uniqueCount="407">
  <si>
    <t xml:space="preserve">                                                                                                                                                                                             </t>
  </si>
  <si>
    <t>Bevételek forrásonként</t>
  </si>
  <si>
    <t>Teljesítés</t>
  </si>
  <si>
    <t>Telj. %-a</t>
  </si>
  <si>
    <t>I. Működési bevételek</t>
  </si>
  <si>
    <t xml:space="preserve">    Helyi adók</t>
  </si>
  <si>
    <t xml:space="preserve">  - Építményadó</t>
  </si>
  <si>
    <t xml:space="preserve">  - Iparűzési adó</t>
  </si>
  <si>
    <t xml:space="preserve">  - Talajterhelési díj</t>
  </si>
  <si>
    <t xml:space="preserve">  - Bírságok</t>
  </si>
  <si>
    <t xml:space="preserve">  - Pótlékok</t>
  </si>
  <si>
    <t xml:space="preserve">  - Gépjárműadó</t>
  </si>
  <si>
    <t xml:space="preserve">  - Közterület használat</t>
  </si>
  <si>
    <t xml:space="preserve">  - Temetkezés</t>
  </si>
  <si>
    <t>Működési és sajátos bevételek összesen:</t>
  </si>
  <si>
    <t xml:space="preserve"> </t>
  </si>
  <si>
    <t>II. Támogatások</t>
  </si>
  <si>
    <t xml:space="preserve"> Támogatások összesen:</t>
  </si>
  <si>
    <t>III.Felhalmozási és tőkejellegű bev.</t>
  </si>
  <si>
    <t>Felhalmozási és tőkejellegű bev.össz.:</t>
  </si>
  <si>
    <t xml:space="preserve"> Véglegesen átvett pénzeszközök:</t>
  </si>
  <si>
    <t>V. Finanszírozási bevételek (hiány)</t>
  </si>
  <si>
    <t>Bevételek  összesen:</t>
  </si>
  <si>
    <t>Kiadások címenként</t>
  </si>
  <si>
    <t>Teljesítés  %-a</t>
  </si>
  <si>
    <t>I. Működési kiadások</t>
  </si>
  <si>
    <t>1./ Személyi juttatások</t>
  </si>
  <si>
    <t xml:space="preserve">     - Gondozási Központ</t>
  </si>
  <si>
    <t>Személyi juttatások összesen:</t>
  </si>
  <si>
    <t>3./ Dologi kiadások</t>
  </si>
  <si>
    <t>Dologi kiadások összesen:</t>
  </si>
  <si>
    <t>KIADÁSOK ÖSSZESEN:</t>
  </si>
  <si>
    <t xml:space="preserve">                        Társadalom és szociálpolitikai juttatások</t>
  </si>
  <si>
    <t xml:space="preserve"> ezer Ft-ban</t>
  </si>
  <si>
    <t>Ösztöndíj</t>
  </si>
  <si>
    <t>Összesen:</t>
  </si>
  <si>
    <t>2133 Sződliget, Szt. István u. 34-36.</t>
  </si>
  <si>
    <t>Tel.:  27/590-095; Fax: 27/ 590-236</t>
  </si>
  <si>
    <t>E-mail: polgarmester@szodliget.hu</t>
  </si>
  <si>
    <t>VI. Pénzmaradvány igénybevétele</t>
  </si>
  <si>
    <t>Felügy.alá tart.kv-i szervnek foly.műk.tám.</t>
  </si>
  <si>
    <t xml:space="preserve"> - Napközi Otthonos Óvoda</t>
  </si>
  <si>
    <t xml:space="preserve"> -Gondozási Központ</t>
  </si>
  <si>
    <t>Intézményi műk.költségvet.tám.összesen:</t>
  </si>
  <si>
    <t xml:space="preserve">     - Helyi Önkormányzat </t>
  </si>
  <si>
    <t>Helyi Önkormányzat</t>
  </si>
  <si>
    <t>Gondozási Központ</t>
  </si>
  <si>
    <t xml:space="preserve">       3.sz.melléklet</t>
  </si>
  <si>
    <t>2./ Önk.sajátos működési bevételei</t>
  </si>
  <si>
    <t xml:space="preserve">  - Települési önkormányzat műk. támogatás</t>
  </si>
  <si>
    <t xml:space="preserve">  - Önkormányzati tulajdonú telkek érték.</t>
  </si>
  <si>
    <t xml:space="preserve">  - Műk.c.pénzeszk.átvét.önkormányzattól</t>
  </si>
  <si>
    <t xml:space="preserve">  - Műk.célú pénzeszk.átvétel TB-től</t>
  </si>
  <si>
    <t xml:space="preserve"> - Közös Önkormányzati Hivatal</t>
  </si>
  <si>
    <t xml:space="preserve">     - Közös  Önkormányzati Hivatal</t>
  </si>
  <si>
    <t>2./ Munkaadókat terhelő járulékok összesen:</t>
  </si>
  <si>
    <t xml:space="preserve">2./ Munkaadókat terhelő járulékok </t>
  </si>
  <si>
    <t xml:space="preserve"> Helyi Önkormányzat összesen:</t>
  </si>
  <si>
    <t>Központi költségvetésből kapott támogatás</t>
  </si>
  <si>
    <t xml:space="preserve"> Intézményi  műk. bevételek összesen:</t>
  </si>
  <si>
    <t>1./ Intézményi működési bevételek</t>
  </si>
  <si>
    <t>Helyi adók  összesen:</t>
  </si>
  <si>
    <t>IV.Véglegesen átvett pénzeszközök</t>
  </si>
  <si>
    <t xml:space="preserve">  - Tel.önkorm.egyes köznev.feladatainak tám.</t>
  </si>
  <si>
    <t>Költségvetési hiány belső finanszírozás</t>
  </si>
  <si>
    <t>Költségvetési hiány külső finanszírozás</t>
  </si>
  <si>
    <t xml:space="preserve">  - Egyéb tárgyi eszköz beszerzése</t>
  </si>
  <si>
    <t>Közös Önkormányzati Hivatal</t>
  </si>
  <si>
    <t>IV. Beruházási kiadások</t>
  </si>
  <si>
    <t>IV. Beruházási kiadások összesen:</t>
  </si>
  <si>
    <t xml:space="preserve">     - Közutak, hidak üzemeltetése</t>
  </si>
  <si>
    <t xml:space="preserve">     - Egyéb kiadói tevékenységek</t>
  </si>
  <si>
    <t xml:space="preserve">     - Zöldterület-kezelés</t>
  </si>
  <si>
    <t xml:space="preserve">     - Önkormányzatok jogalkotó tevékenysége</t>
  </si>
  <si>
    <t xml:space="preserve">     - Kiemelt állami és önkorm.rendezvények</t>
  </si>
  <si>
    <t xml:space="preserve">     - Közvilágítás</t>
  </si>
  <si>
    <t xml:space="preserve">     - Város-és községgazdálkodás</t>
  </si>
  <si>
    <t xml:space="preserve">     - Ár-és belvízvédelem</t>
  </si>
  <si>
    <t>Önkormányzat</t>
  </si>
  <si>
    <t>Költségvetési kiadások összesen:</t>
  </si>
  <si>
    <t>Működési kiadások összesen:</t>
  </si>
  <si>
    <t xml:space="preserve">    - Ellátottak pénzbeli  juttatás</t>
  </si>
  <si>
    <t>2. sz. melléklet</t>
  </si>
  <si>
    <t>Tartalék</t>
  </si>
  <si>
    <t xml:space="preserve">  - Áht-n belüli megelőlegezések visszafiz.telj.</t>
  </si>
  <si>
    <t>4.sz.mell.</t>
  </si>
  <si>
    <t>Előző évi</t>
  </si>
  <si>
    <t>Előző év</t>
  </si>
  <si>
    <t>Tárgyévi</t>
  </si>
  <si>
    <t>Auditálási</t>
  </si>
  <si>
    <t>Tárgyév</t>
  </si>
  <si>
    <t>költség-</t>
  </si>
  <si>
    <t>auditált</t>
  </si>
  <si>
    <t>eltérések</t>
  </si>
  <si>
    <t xml:space="preserve">             Eszközök</t>
  </si>
  <si>
    <t>vetési</t>
  </si>
  <si>
    <t>egyszerüsí-</t>
  </si>
  <si>
    <t xml:space="preserve">vetési </t>
  </si>
  <si>
    <t>(+)</t>
  </si>
  <si>
    <t>egyszerű-</t>
  </si>
  <si>
    <t>beszámoló</t>
  </si>
  <si>
    <t>tett beszá-</t>
  </si>
  <si>
    <t>sített</t>
  </si>
  <si>
    <t>záró adatai</t>
  </si>
  <si>
    <t>moló záró</t>
  </si>
  <si>
    <t>adatai</t>
  </si>
  <si>
    <t xml:space="preserve"> -</t>
  </si>
  <si>
    <t>I.   Immateriális javak</t>
  </si>
  <si>
    <t>II. Tárgyi eszközök</t>
  </si>
  <si>
    <t xml:space="preserve">  -</t>
  </si>
  <si>
    <t>III. Befektetett pénzügyi eszközök</t>
  </si>
  <si>
    <t>I.   Készletek</t>
  </si>
  <si>
    <t>ESZKÖZÖK ÖSSZESEN:</t>
  </si>
  <si>
    <t>Források</t>
  </si>
  <si>
    <t>FORRÁSOK ÖSSZESEN:</t>
  </si>
  <si>
    <t>ezer Ft-ban</t>
  </si>
  <si>
    <t>1.</t>
  </si>
  <si>
    <t>ingatlanok és kapcsolódó vagyonértékű jogok</t>
  </si>
  <si>
    <t>2.</t>
  </si>
  <si>
    <t>3.</t>
  </si>
  <si>
    <t>4.</t>
  </si>
  <si>
    <t>Beruházások, felújítások</t>
  </si>
  <si>
    <t>5.sz.mell.</t>
  </si>
  <si>
    <t>5/a sz. mell.</t>
  </si>
  <si>
    <t>5/b sz.mell.</t>
  </si>
  <si>
    <t>5/c sz.mell.</t>
  </si>
  <si>
    <t>Az adatok ezer forintban.</t>
  </si>
  <si>
    <t>Sorszám</t>
  </si>
  <si>
    <t xml:space="preserve">Megnevezés </t>
  </si>
  <si>
    <t xml:space="preserve"> Előirányzat</t>
  </si>
  <si>
    <t>Eredeti</t>
  </si>
  <si>
    <t>Módosított</t>
  </si>
  <si>
    <t xml:space="preserve">Személyi juttatások </t>
  </si>
  <si>
    <t xml:space="preserve">Munkaadókat terhelő járulékok </t>
  </si>
  <si>
    <t>Dologi kiadások</t>
  </si>
  <si>
    <t>Működési célú támogatásért. kiad.</t>
  </si>
  <si>
    <t>5.</t>
  </si>
  <si>
    <t>Államházt. kív. végleges műk. pe. átad. /szoc.pol/</t>
  </si>
  <si>
    <t>6.</t>
  </si>
  <si>
    <t>7.</t>
  </si>
  <si>
    <t>Felújítás</t>
  </si>
  <si>
    <t>8.</t>
  </si>
  <si>
    <t>Felhalmozási kiadások (felújítások nélkül)</t>
  </si>
  <si>
    <t>9.</t>
  </si>
  <si>
    <t>Felhal-i c.támogatásértékű kiadások</t>
  </si>
  <si>
    <t>10.</t>
  </si>
  <si>
    <t>Államházt. kív. végl. felhalm. pe.átadás</t>
  </si>
  <si>
    <t>11.</t>
  </si>
  <si>
    <t>Hosszú lejáratú kölcsönök nyújtása</t>
  </si>
  <si>
    <t>12.</t>
  </si>
  <si>
    <t>Rövid lejáratú kölcsönök nyújtása</t>
  </si>
  <si>
    <t>13.</t>
  </si>
  <si>
    <t>Költségvetési pénzforgalmi kiadások összesen:</t>
  </si>
  <si>
    <t>14.</t>
  </si>
  <si>
    <t>Hosszú lejáratrú hitelek törlesztése</t>
  </si>
  <si>
    <t>15.</t>
  </si>
  <si>
    <t>Rövid lejáratú hitelek törlesztése</t>
  </si>
  <si>
    <t>16.</t>
  </si>
  <si>
    <t>Tartós hitelviszonyt megtestesítő értékpapírok kiadásai</t>
  </si>
  <si>
    <t>17.</t>
  </si>
  <si>
    <t>18.</t>
  </si>
  <si>
    <t>19.</t>
  </si>
  <si>
    <t>20.</t>
  </si>
  <si>
    <t>Működési bevételek</t>
  </si>
  <si>
    <t>21.</t>
  </si>
  <si>
    <t>22.</t>
  </si>
  <si>
    <t>23.</t>
  </si>
  <si>
    <t>Felhalozási és tőkejell.bevétel</t>
  </si>
  <si>
    <t>24.</t>
  </si>
  <si>
    <t>25.</t>
  </si>
  <si>
    <t>Felhal-i c.támogatásértékű bevételek, egyéb tám.</t>
  </si>
  <si>
    <t>26.</t>
  </si>
  <si>
    <t>Államházt-on kívülről végleges felhalm-i pénzeszkátv.</t>
  </si>
  <si>
    <t>27.</t>
  </si>
  <si>
    <t>Támogatások, kiegészítések</t>
  </si>
  <si>
    <t>28.</t>
  </si>
  <si>
    <t>29.</t>
  </si>
  <si>
    <t xml:space="preserve">Költségvet.pénzforg.-i bevételek összesen: </t>
  </si>
  <si>
    <t>30.</t>
  </si>
  <si>
    <t>Tartós hitelviszonyt megtest. értékpapírok bev.</t>
  </si>
  <si>
    <t>31.</t>
  </si>
  <si>
    <t>Finanszírozási bevételek összesen</t>
  </si>
  <si>
    <t>32.</t>
  </si>
  <si>
    <t>Pénzforgalmi bevételek</t>
  </si>
  <si>
    <t>33.</t>
  </si>
  <si>
    <t>Pénzforgalom nélküli bevételek</t>
  </si>
  <si>
    <t>34.</t>
  </si>
  <si>
    <t>35.</t>
  </si>
  <si>
    <t xml:space="preserve">Bevételek összesen </t>
  </si>
  <si>
    <t>36.</t>
  </si>
  <si>
    <t>Pénzforgalmi költségvetési bevét. és kiad.különbsége</t>
  </si>
  <si>
    <t>37.</t>
  </si>
  <si>
    <t xml:space="preserve">Igénybevet tartalékkal korrigált ktgvet.bev.és kiad. </t>
  </si>
  <si>
    <t>38.</t>
  </si>
  <si>
    <t>Finanszírozási műveletek eredménye</t>
  </si>
  <si>
    <t>39.</t>
  </si>
  <si>
    <t>Aktív és passzív pénzügyi műveletek egyenlege</t>
  </si>
  <si>
    <t xml:space="preserve">      Határozati Javaslat</t>
  </si>
  <si>
    <t>Határidő: azonnal</t>
  </si>
  <si>
    <t>Felelős: polgármester</t>
  </si>
  <si>
    <t xml:space="preserve">                                     </t>
  </si>
  <si>
    <t>Áht-n belüli megelőlegezések teljesítése</t>
  </si>
  <si>
    <t>BEFEKTETETT ESZKÖZÖK</t>
  </si>
  <si>
    <t xml:space="preserve">IV. Koncesszióba, vagyonkezelésbe </t>
  </si>
  <si>
    <t xml:space="preserve">adott eszközök     </t>
  </si>
  <si>
    <t>A ) NEMZETI VAGYONBA TARTOZÓ</t>
  </si>
  <si>
    <t>B ) NEMZETI VAGYONBA TARTOZÓ</t>
  </si>
  <si>
    <t>FORGÓ  ESZKÖZÖK</t>
  </si>
  <si>
    <t>I.  Készletek</t>
  </si>
  <si>
    <t>II. Értékpapírok</t>
  </si>
  <si>
    <t>C) PÉNZESZKÖZÖK</t>
  </si>
  <si>
    <t>I. Hosszú lejáratú betétel</t>
  </si>
  <si>
    <t>II. Pénztárak, csekkek, betétkönyvek</t>
  </si>
  <si>
    <t>III. Forintszámlák</t>
  </si>
  <si>
    <t>D) KÖVETELÉSEK</t>
  </si>
  <si>
    <t>I.KTGV.évben esedékes követelések</t>
  </si>
  <si>
    <t>II.KTGV.évet követően esedékes köv.</t>
  </si>
  <si>
    <t>III. Követelés jellegű elszámolások</t>
  </si>
  <si>
    <t>ELSZÁMOLÁSOK</t>
  </si>
  <si>
    <t>G) SAJÁT TŐKE</t>
  </si>
  <si>
    <t>I. Nemzeti vagyon értéke</t>
  </si>
  <si>
    <t>II. Nemzeti vagyon változásai</t>
  </si>
  <si>
    <t>III.Egyéb eszköz induláskori értéke</t>
  </si>
  <si>
    <t>IV.Felhalmozott eredmény</t>
  </si>
  <si>
    <t>V.Eszközök értékhelyesb.forrása</t>
  </si>
  <si>
    <t>VI.Mérleg szerinti eredmény</t>
  </si>
  <si>
    <t>H) KÖTELEZETTSÉGEK</t>
  </si>
  <si>
    <t>I. KTGV. évben esedékes kötelezettségek</t>
  </si>
  <si>
    <t>II.KTGv.évet követően esedékes kötelezetts.</t>
  </si>
  <si>
    <t>I) EGYÉB SAJÁTOS FORRÁSOLDALI</t>
  </si>
  <si>
    <t>KAPCSOLATOS ELSZÁMOLÁSOK</t>
  </si>
  <si>
    <t>J) KINCSTÁRI SZÁMLAVEZETÉSSEL</t>
  </si>
  <si>
    <t>K) PASSZÍV IDŐBELI ELHATÁROLÁSOK</t>
  </si>
  <si>
    <t xml:space="preserve">telkek </t>
  </si>
  <si>
    <t>ültetvények</t>
  </si>
  <si>
    <t xml:space="preserve"> képzőművészeti alkotás</t>
  </si>
  <si>
    <t xml:space="preserve"> hangszer</t>
  </si>
  <si>
    <t>egyéb építmény</t>
  </si>
  <si>
    <t>egyéb épületek</t>
  </si>
  <si>
    <t>A) Nemzeti vagyonba tartozó befektetett eszközök</t>
  </si>
  <si>
    <t>I. Immateriális javak</t>
  </si>
  <si>
    <t>IV. Koncesszióba, vagyonkezelésbe adott eszközök</t>
  </si>
  <si>
    <t>B) Nemzeti vagyonba tartozó forgóeszközök</t>
  </si>
  <si>
    <t>II.  Értékpapírok</t>
  </si>
  <si>
    <t>C) Pénzeszközök</t>
  </si>
  <si>
    <t>D) Követelések</t>
  </si>
  <si>
    <t>E) Egyéb sajátos eszközoldali elszámolások</t>
  </si>
  <si>
    <t>E) EGYÉB SAJ. ESZK.OLDALI  ELSZ.</t>
  </si>
  <si>
    <t>F) AKTÍV IDŐBELI ELHATÁROLÁSOK</t>
  </si>
  <si>
    <t>F)Aktív időbeli elhatárolások</t>
  </si>
  <si>
    <t>I) EGYÉB SAJÁTOS FORRÁSOLDALI ELSZÁMOLÁSOK</t>
  </si>
  <si>
    <t>J) KINCSTÁRI SZÁMLAVEZETÉSSEL KAPCSOLATOS ELSZÁMOLÁSOK</t>
  </si>
  <si>
    <t>01 Alaptevékenység költségvetési bevételei</t>
  </si>
  <si>
    <t>02 Alaptevékenység költségvetési kiadásai</t>
  </si>
  <si>
    <t>I. Alaptevékenység költségvetési egyenlege (=01-02)</t>
  </si>
  <si>
    <t>03 Alaptevékenység finanszírozási bevételei</t>
  </si>
  <si>
    <t>04 Alaptevékenység finanszírozási kiadásai</t>
  </si>
  <si>
    <t>II. Alaptevékenység finanszírozási egyenlege (=03-04)</t>
  </si>
  <si>
    <t>A) Alaptevekenység maradványa (=I+-II)</t>
  </si>
  <si>
    <t>05 Vállalkozási tevékenység költségvetési bevételei</t>
  </si>
  <si>
    <t>06 Vállalkozási tevékenység költségvetési kiadásai</t>
  </si>
  <si>
    <t>III.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</si>
  <si>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</si>
  <si>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</si>
  <si>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</si>
  <si>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(=+-III+-IV)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</si>
  <si>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</si>
  <si>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</si>
  <si>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</si>
  <si>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</t>
  </si>
  <si>
    <t>et terhelő befizetési kötelezettség (=BX0,1)</t>
  </si>
  <si>
    <t>G) Vállalkozási tevékenység felhasználható maradványa (=B-F)</t>
  </si>
  <si>
    <t xml:space="preserve">  - Telep.önkorm. kulturális feladatainak tám.</t>
  </si>
  <si>
    <t xml:space="preserve">      - Önkorm. és többc.igazgat.tevékenység /Sződliget/</t>
  </si>
  <si>
    <t xml:space="preserve">  - Informatikai eszköz beszerzése</t>
  </si>
  <si>
    <t xml:space="preserve">  - Egyéb tárgyi eszköz beszrzése Vácrátót</t>
  </si>
  <si>
    <t>Közösségi ház</t>
  </si>
  <si>
    <t>Város és Községgazdálkodás</t>
  </si>
  <si>
    <t>Önkormányzati jogalkotás</t>
  </si>
  <si>
    <t xml:space="preserve">Egyéb tárgyi eszköz beszerzése </t>
  </si>
  <si>
    <t>önkormányzat és intézményei</t>
  </si>
  <si>
    <t xml:space="preserve">                 Sződliget Nagyközség Önkormányzata és költségvetési</t>
  </si>
  <si>
    <t>ÁHT-n belüli megelőlegezések visszafiz.teljesítése</t>
  </si>
  <si>
    <t>40.</t>
  </si>
  <si>
    <t>Államházt-on kívülről végleges péneszköz átvétel</t>
  </si>
  <si>
    <t>23-ből önkorm.sajáttos felhalm-iés tőkebevét-ei</t>
  </si>
  <si>
    <t>27-ból önkormányzatok költségvetési támogatása</t>
  </si>
  <si>
    <t>Műk.c.véglegesen átvett pénzeszköz</t>
  </si>
  <si>
    <t>ÁHT-n belüli megelőlegezések teljesítése</t>
  </si>
  <si>
    <t>Sződliget Nagyközség Önkormányzata</t>
  </si>
  <si>
    <t>6.sz. mell.</t>
  </si>
  <si>
    <t>7. sz.mell.</t>
  </si>
  <si>
    <t>7/a sz.mell</t>
  </si>
  <si>
    <t>7/b sz.mell</t>
  </si>
  <si>
    <t>7/c sz.mell</t>
  </si>
  <si>
    <t>4/a. sz.mell.</t>
  </si>
  <si>
    <t>Alaptevékenység költségvetési kiadásai:</t>
  </si>
  <si>
    <t>5/d sz.mell.</t>
  </si>
  <si>
    <t xml:space="preserve">Sződliget Nagyözség Önkormányztának vagyon kimutatása </t>
  </si>
  <si>
    <t>III.Kötelezettség jellegű elszámolások</t>
  </si>
  <si>
    <t>Sajátos és egyéb sajátos bevételek össz:</t>
  </si>
  <si>
    <t xml:space="preserve">  - Tel.önkorm.szoc.és gyermekj.f.támogatása</t>
  </si>
  <si>
    <t xml:space="preserve">  - Működési célú ktgv-i kieg.támogatások</t>
  </si>
  <si>
    <t xml:space="preserve">  -  Óvoda gyermekétkezés támogatása</t>
  </si>
  <si>
    <t xml:space="preserve">  -  Iskola  gyermekétkezés támogatása</t>
  </si>
  <si>
    <t xml:space="preserve">  - Szociális étkeztetés önkorm. támogatás</t>
  </si>
  <si>
    <t xml:space="preserve">  - Elkül.állami pénzalapoktól átvett p.eszköz</t>
  </si>
  <si>
    <t>Költségvetési bevételek összesen:</t>
  </si>
  <si>
    <t>Pénzeszközátadás egyéb támogatás</t>
  </si>
  <si>
    <t>Csemeteliget Napköziotthonos Otthonos Óvoda</t>
  </si>
  <si>
    <t xml:space="preserve">  - Orvosi rendelő felújítása</t>
  </si>
  <si>
    <t>Beruházások, felújítások összesen:</t>
  </si>
  <si>
    <t>Felügyelet alá tart.kv-i szerveknek folyósított támogatás</t>
  </si>
  <si>
    <t>Társadalmi és szociálpolitikai ellátások</t>
  </si>
  <si>
    <t>Települési támogatás</t>
  </si>
  <si>
    <t>Működési célú pénzeszközátadás Víztársulat</t>
  </si>
  <si>
    <t>pénzmaradványát az alábbiak szerint osztja fel.</t>
  </si>
  <si>
    <t>Sződligeti Közös Önkormányzati Hivatal</t>
  </si>
  <si>
    <t xml:space="preserve">                                                  szervei  2018.évi bevételei ezer Ft-ban</t>
  </si>
  <si>
    <t>2018.évi eredeti előirányzat</t>
  </si>
  <si>
    <t>2018.évi módosított</t>
  </si>
  <si>
    <t xml:space="preserve">                                               szervei  2018.évi bevételei ezer Ft-ban</t>
  </si>
  <si>
    <t>Sződliget Nagyközség Önkormányzata 2018. évi kiadásai ezer Ft-ban</t>
  </si>
  <si>
    <t>2018. évi eredeti előirányzat</t>
  </si>
  <si>
    <t>2018. évi módosított</t>
  </si>
  <si>
    <t>Sződliget Nagyközség Önkormányzat által 2018. évben folyósított ellátások</t>
  </si>
  <si>
    <t>2018. évi egyszerűsített mérleg előírt tagolása</t>
  </si>
  <si>
    <t xml:space="preserve">              2018. év</t>
  </si>
  <si>
    <t xml:space="preserve">              Sződliget Nagyközség Önkormányzat  2018. évi maradványkimutatása</t>
  </si>
  <si>
    <t>MARADVÁNYKIMUTATÁS 2018. év ( ezer Ft)</t>
  </si>
  <si>
    <t xml:space="preserve">              Sződligeti Közös Önkormányzati Hivatal  2018. évi maradványkimutatása</t>
  </si>
  <si>
    <t xml:space="preserve">              Sződliget Gondozási Központ  2018. évi maradványkimutatása</t>
  </si>
  <si>
    <t xml:space="preserve">           2018. évi pénzmaradvány felosztása Közös Önkormányzati Hivatal</t>
  </si>
  <si>
    <t>2018. évi   pénzmaradvány</t>
  </si>
  <si>
    <t>2018. ÉVI  EGYSZERŰSÍTETT ÉVES PÉNZFORGALMI JELENTÉS</t>
  </si>
  <si>
    <t>2018. évi helyesbített  pénzmaradvány</t>
  </si>
  <si>
    <t>Sződliget Község Önkormányzatának Képviselő-testülete  a 2018. évi Közös Önkormányzati Hivatal</t>
  </si>
  <si>
    <t xml:space="preserve">Sződliget Község Önkormányzatának Képviselő-testülete úgy határoz, hogy a 2018. évi </t>
  </si>
  <si>
    <t xml:space="preserve">   - </t>
  </si>
  <si>
    <t>Napközi Otthonos Óvoda és Mini Bőlcsöde</t>
  </si>
  <si>
    <t>Gárdonyi Géza Általános Iskola</t>
  </si>
  <si>
    <t>Munkahelyi vendéglátás</t>
  </si>
  <si>
    <t xml:space="preserve">  - Egyéb közhatalmi bevételek</t>
  </si>
  <si>
    <t>Átengedett központi adó</t>
  </si>
  <si>
    <t xml:space="preserve">  - Szolgáltatások ellenértéke</t>
  </si>
  <si>
    <t xml:space="preserve">  - Közvetített szolgáltatások ellenértéke</t>
  </si>
  <si>
    <t xml:space="preserve">  - Egyéb bevétel</t>
  </si>
  <si>
    <t xml:space="preserve">  - Elszámolásból szármezó bevétel</t>
  </si>
  <si>
    <t xml:space="preserve">  - Felhalmozási c.támogatás Áht-n belülről</t>
  </si>
  <si>
    <t xml:space="preserve">  - Óvoda , Iskola gyermekétkezés támogatás</t>
  </si>
  <si>
    <t xml:space="preserve">     - Csemeteliget Napközi Otthonos Óvoda és Mini Bőlcsöde</t>
  </si>
  <si>
    <t xml:space="preserve">    - Központi ktgv. befizetések</t>
  </si>
  <si>
    <t xml:space="preserve">   - Ingatlanvásárlás /Lakópark</t>
  </si>
  <si>
    <t xml:space="preserve">  - Klíma vásárlás</t>
  </si>
  <si>
    <t xml:space="preserve">   - Egyéb építmény felújítása /Lakópark, Határ út</t>
  </si>
  <si>
    <t xml:space="preserve">  - Iskola melletti játszótér felújítása</t>
  </si>
  <si>
    <t xml:space="preserve">  - Hivatal melletti játszótér felújítása</t>
  </si>
  <si>
    <t xml:space="preserve">  - Hivatal ASP rendszer kiépítése</t>
  </si>
  <si>
    <t xml:space="preserve">  - Óvoda ételszállító lift </t>
  </si>
  <si>
    <t>Zöldterület kezelés</t>
  </si>
  <si>
    <t xml:space="preserve">  - Egyéb tárgyi eszköz beszerzése </t>
  </si>
  <si>
    <t>Felújítási kiadások</t>
  </si>
  <si>
    <t>Beruházások önkormányzat</t>
  </si>
  <si>
    <t>Csemeteliget Napközi Otthonos Óvoda és Mini Bőlcsöde</t>
  </si>
  <si>
    <t>II.Tartalék</t>
  </si>
  <si>
    <t xml:space="preserve">    - Önkormányzatoknak egyéb működési támogatás</t>
  </si>
  <si>
    <t xml:space="preserve">    - Önkorm.többségi tulajd.nem pü.iváll.műk.célú kiadás </t>
  </si>
  <si>
    <t xml:space="preserve">    - Működési célú pénzeszközádatás  Víztársulat /közmunka/</t>
  </si>
  <si>
    <t xml:space="preserve">     - Önnkormányzati vagyonnal való gazdálkodás</t>
  </si>
  <si>
    <t>Család és nővédelmi szolgálat</t>
  </si>
  <si>
    <t xml:space="preserve">   - Helyiségbérlet</t>
  </si>
  <si>
    <t>3. Önkorm. és intézményei egyéb saj.bevételei</t>
  </si>
  <si>
    <t xml:space="preserve">  - Befektetett pénzügyi eszközökből szárm.bevétel</t>
  </si>
  <si>
    <t xml:space="preserve">  - EU-s pályázati támogatás</t>
  </si>
  <si>
    <t xml:space="preserve">  - Fejezetkezelésű műk.c.támogatási bevétel</t>
  </si>
  <si>
    <t xml:space="preserve">  - Központi kezelésű ei./Erzsébet utalvány</t>
  </si>
  <si>
    <t xml:space="preserve">  - Központi ktgv.szervtől műk.c.pénzeszk.átvétel</t>
  </si>
  <si>
    <t xml:space="preserve">Egyéb pénzbeli és természetbeni gyermekvédelmi </t>
  </si>
  <si>
    <t>támogatások kiadásai</t>
  </si>
  <si>
    <t>Egyéb önkormányzat rendeletben megállapított támogatás</t>
  </si>
  <si>
    <t>1. sz.melléklet</t>
  </si>
  <si>
    <t xml:space="preserve">     - Család- és nővédelmi eü.gondozás</t>
  </si>
  <si>
    <t xml:space="preserve">     - Háziorvosi ügyelet</t>
  </si>
  <si>
    <t xml:space="preserve">     - Közműv.intézm.köz.színterek működtetése</t>
  </si>
  <si>
    <t xml:space="preserve">     - Köztemető-fenntartás</t>
  </si>
  <si>
    <t xml:space="preserve">     - Könyvtár</t>
  </si>
  <si>
    <t>Felújítások összesen:</t>
  </si>
  <si>
    <t xml:space="preserve">  Sződliget Csemeteliget  Napközi Otthonos Óvoda és Mini Bőlcsöde  2018. évi maradványkimutatása</t>
  </si>
  <si>
    <t xml:space="preserve"> gép,berendezés, járművek</t>
  </si>
  <si>
    <t>Központi költségvetési befizetések</t>
  </si>
  <si>
    <t xml:space="preserve"> 2019. évi költségvetésbe maradványból  betervezve</t>
  </si>
  <si>
    <t xml:space="preserve">Járulék </t>
  </si>
  <si>
    <t xml:space="preserve">Szabadságmegváltás Közösségi ház </t>
  </si>
  <si>
    <t>Közös Hivatal nyelvpótlék</t>
  </si>
  <si>
    <t>járulékok</t>
  </si>
  <si>
    <t>Közös Hivatal  egyéb készlet beszerzés /szavazófülke 8 db, függöny/</t>
  </si>
  <si>
    <t>Szociális tűzifa /2018-ban megérkezett a támogatás/</t>
  </si>
  <si>
    <t>2019. évben felhasználható szabad pénzmaradvány</t>
  </si>
  <si>
    <t xml:space="preserve">               2018. évi pénzmaradvány felosztása Sződliget Nagyközség Önkormányzat  </t>
  </si>
  <si>
    <t>2018. évi pénzmaradvány felosztása Napközi Otthonos Óvoda és Mini Bölcsőde</t>
  </si>
  <si>
    <t>2019. évi költségvetés dologi kiadások</t>
  </si>
  <si>
    <t>Sződliget Község Önkormányzatának Képviselő-testülete  a 2018. évi Gondozási Központ</t>
  </si>
  <si>
    <t xml:space="preserve">Sződliget Község Önkormányzatának Képviselő-testülete  a 2018. évi Csemeteliget Napközi Otthonos  </t>
  </si>
  <si>
    <t>Óvoda és Mini Bölcsőde pénzmaradványát az alábbiak szerint osztja fel.</t>
  </si>
  <si>
    <t>Gyermekétkeztetés köznev. intézményben</t>
  </si>
  <si>
    <t>Sződliget Nagyközség Önkormányzata és költségvetési szervei 2018.évi maradványkimutatás</t>
  </si>
  <si>
    <t xml:space="preserve">2018. évi pénzmaradvány felosztása Gondozási Központ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</si>
</sst>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0.000"/>
    <numFmt numFmtId="170" formatCode="0.0000"/>
    <numFmt numFmtId="171" formatCode="_-* #,##0.000\ _F_t_-;\-* #,##0.000\ _F_t_-;_-* &quot;-&quot;??\ _F_t_-;_-@_-"/>
    <numFmt numFmtId="172" formatCode="[$-40E]yyyy\.\ mmmm\ d\.\,\ dddd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9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0"/>
    </font>
    <font>
      <b/>
      <u val="single"/>
      <sz val="8"/>
      <name val="Arial CE"/>
      <family val="2"/>
    </font>
    <font>
      <sz val="8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u val="single"/>
      <sz val="10"/>
      <name val="Arial CE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i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  <font>
      <sz val="10"/>
      <color theme="1"/>
      <name val="Arial CE"/>
      <family val="2"/>
    </font>
    <font>
      <sz val="11"/>
      <color theme="1"/>
      <name val="Arial CE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5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10" xfId="4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4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6" fontId="7" fillId="0" borderId="10" xfId="4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6" fontId="0" fillId="0" borderId="20" xfId="40" applyNumberFormat="1" applyFont="1" applyBorder="1" applyAlignment="1">
      <alignment/>
    </xf>
    <xf numFmtId="166" fontId="0" fillId="0" borderId="21" xfId="40" applyNumberFormat="1" applyFont="1" applyBorder="1" applyAlignment="1">
      <alignment horizontal="right"/>
    </xf>
    <xf numFmtId="166" fontId="0" fillId="0" borderId="0" xfId="40" applyNumberFormat="1" applyFont="1" applyAlignment="1">
      <alignment/>
    </xf>
    <xf numFmtId="166" fontId="0" fillId="0" borderId="21" xfId="40" applyNumberFormat="1" applyFont="1" applyBorder="1" applyAlignment="1">
      <alignment/>
    </xf>
    <xf numFmtId="0" fontId="0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66" fontId="0" fillId="0" borderId="24" xfId="40" applyNumberFormat="1" applyFont="1" applyBorder="1" applyAlignment="1">
      <alignment/>
    </xf>
    <xf numFmtId="166" fontId="0" fillId="0" borderId="25" xfId="40" applyNumberFormat="1" applyFont="1" applyBorder="1" applyAlignment="1">
      <alignment/>
    </xf>
    <xf numFmtId="166" fontId="12" fillId="0" borderId="14" xfId="0" applyNumberFormat="1" applyFont="1" applyBorder="1" applyAlignment="1">
      <alignment/>
    </xf>
    <xf numFmtId="166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66" fontId="12" fillId="0" borderId="0" xfId="40" applyNumberFormat="1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6" fontId="6" fillId="0" borderId="10" xfId="4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165" fontId="7" fillId="0" borderId="10" xfId="40" applyFont="1" applyBorder="1" applyAlignment="1">
      <alignment/>
    </xf>
    <xf numFmtId="0" fontId="7" fillId="0" borderId="10" xfId="0" applyFont="1" applyBorder="1" applyAlignment="1">
      <alignment horizontal="left"/>
    </xf>
    <xf numFmtId="165" fontId="2" fillId="0" borderId="10" xfId="40" applyFont="1" applyBorder="1" applyAlignment="1">
      <alignment/>
    </xf>
    <xf numFmtId="166" fontId="2" fillId="0" borderId="10" xfId="40" applyNumberFormat="1" applyFont="1" applyBorder="1" applyAlignment="1">
      <alignment/>
    </xf>
    <xf numFmtId="165" fontId="5" fillId="0" borderId="10" xfId="4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66" fontId="8" fillId="0" borderId="10" xfId="4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65" fontId="7" fillId="0" borderId="10" xfId="40" applyFont="1" applyBorder="1" applyAlignment="1">
      <alignment horizontal="center"/>
    </xf>
    <xf numFmtId="165" fontId="2" fillId="0" borderId="10" xfId="4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0" xfId="40" applyNumberFormat="1" applyFont="1" applyBorder="1" applyAlignment="1">
      <alignment horizontal="center"/>
    </xf>
    <xf numFmtId="166" fontId="2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66" fontId="0" fillId="0" borderId="10" xfId="0" applyNumberFormat="1" applyBorder="1" applyAlignment="1">
      <alignment/>
    </xf>
    <xf numFmtId="165" fontId="7" fillId="0" borderId="10" xfId="4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66" fontId="2" fillId="0" borderId="10" xfId="4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65" fontId="7" fillId="0" borderId="10" xfId="40" applyFont="1" applyBorder="1" applyAlignment="1">
      <alignment/>
    </xf>
    <xf numFmtId="166" fontId="7" fillId="0" borderId="10" xfId="40" applyNumberFormat="1" applyFont="1" applyBorder="1" applyAlignment="1">
      <alignment horizontal="center"/>
    </xf>
    <xf numFmtId="166" fontId="2" fillId="0" borderId="10" xfId="40" applyNumberFormat="1" applyFont="1" applyBorder="1" applyAlignment="1">
      <alignment horizontal="center"/>
    </xf>
    <xf numFmtId="166" fontId="7" fillId="0" borderId="10" xfId="4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2" fillId="0" borderId="0" xfId="0" applyNumberFormat="1" applyFont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6" fontId="7" fillId="0" borderId="29" xfId="40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49" fontId="7" fillId="0" borderId="30" xfId="0" applyNumberFormat="1" applyFont="1" applyBorder="1" applyAlignment="1">
      <alignment horizontal="left"/>
    </xf>
    <xf numFmtId="49" fontId="7" fillId="0" borderId="33" xfId="0" applyNumberFormat="1" applyFont="1" applyBorder="1" applyAlignment="1">
      <alignment horizontal="left"/>
    </xf>
    <xf numFmtId="166" fontId="7" fillId="0" borderId="34" xfId="4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6" fontId="7" fillId="0" borderId="0" xfId="0" applyNumberFormat="1" applyFont="1" applyAlignment="1">
      <alignment/>
    </xf>
    <xf numFmtId="166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7" xfId="0" applyFont="1" applyBorder="1" applyAlignment="1">
      <alignment/>
    </xf>
    <xf numFmtId="0" fontId="10" fillId="0" borderId="37" xfId="0" applyFont="1" applyBorder="1" applyAlignment="1">
      <alignment/>
    </xf>
    <xf numFmtId="166" fontId="4" fillId="0" borderId="39" xfId="4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166" fontId="18" fillId="0" borderId="10" xfId="40" applyNumberFormat="1" applyFont="1" applyBorder="1" applyAlignment="1">
      <alignment/>
    </xf>
    <xf numFmtId="0" fontId="18" fillId="0" borderId="39" xfId="0" applyFont="1" applyBorder="1" applyAlignment="1">
      <alignment horizontal="center"/>
    </xf>
    <xf numFmtId="166" fontId="18" fillId="0" borderId="39" xfId="40" applyNumberFormat="1" applyFont="1" applyBorder="1" applyAlignment="1">
      <alignment/>
    </xf>
    <xf numFmtId="166" fontId="18" fillId="0" borderId="10" xfId="40" applyNumberFormat="1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3" xfId="0" applyFont="1" applyBorder="1" applyAlignment="1">
      <alignment/>
    </xf>
    <xf numFmtId="166" fontId="18" fillId="0" borderId="35" xfId="40" applyNumberFormat="1" applyFont="1" applyBorder="1" applyAlignment="1">
      <alignment/>
    </xf>
    <xf numFmtId="166" fontId="18" fillId="0" borderId="35" xfId="40" applyNumberFormat="1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8" xfId="0" applyFont="1" applyBorder="1" applyAlignment="1">
      <alignment/>
    </xf>
    <xf numFmtId="166" fontId="18" fillId="0" borderId="39" xfId="4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166" fontId="4" fillId="0" borderId="10" xfId="40" applyNumberFormat="1" applyFont="1" applyBorder="1" applyAlignment="1">
      <alignment/>
    </xf>
    <xf numFmtId="0" fontId="0" fillId="0" borderId="33" xfId="0" applyBorder="1" applyAlignment="1">
      <alignment/>
    </xf>
    <xf numFmtId="166" fontId="4" fillId="0" borderId="35" xfId="40" applyNumberFormat="1" applyFont="1" applyBorder="1" applyAlignment="1">
      <alignment/>
    </xf>
    <xf numFmtId="166" fontId="4" fillId="0" borderId="35" xfId="4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166" fontId="4" fillId="0" borderId="10" xfId="4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Alignment="1">
      <alignment/>
    </xf>
    <xf numFmtId="166" fontId="10" fillId="0" borderId="10" xfId="40" applyNumberFormat="1" applyFont="1" applyBorder="1" applyAlignment="1">
      <alignment/>
    </xf>
    <xf numFmtId="166" fontId="3" fillId="0" borderId="10" xfId="4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166" fontId="3" fillId="0" borderId="10" xfId="4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10" fillId="0" borderId="30" xfId="0" applyFont="1" applyBorder="1" applyAlignment="1">
      <alignment/>
    </xf>
    <xf numFmtId="0" fontId="10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9" xfId="0" applyFont="1" applyBorder="1" applyAlignment="1">
      <alignment/>
    </xf>
    <xf numFmtId="0" fontId="10" fillId="0" borderId="36" xfId="0" applyFont="1" applyBorder="1" applyAlignment="1">
      <alignment/>
    </xf>
    <xf numFmtId="166" fontId="10" fillId="0" borderId="29" xfId="40" applyNumberFormat="1" applyFont="1" applyBorder="1" applyAlignment="1">
      <alignment/>
    </xf>
    <xf numFmtId="166" fontId="10" fillId="0" borderId="29" xfId="4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10" xfId="0" applyFont="1" applyBorder="1" applyAlignment="1">
      <alignment/>
    </xf>
    <xf numFmtId="0" fontId="12" fillId="0" borderId="4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66" fontId="7" fillId="0" borderId="0" xfId="40" applyNumberFormat="1" applyFont="1" applyAlignment="1">
      <alignment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2" fillId="0" borderId="0" xfId="40" applyNumberFormat="1" applyFont="1" applyAlignment="1">
      <alignment/>
    </xf>
    <xf numFmtId="166" fontId="2" fillId="0" borderId="0" xfId="40" applyNumberFormat="1" applyFont="1" applyAlignment="1">
      <alignment/>
    </xf>
    <xf numFmtId="0" fontId="12" fillId="0" borderId="0" xfId="0" applyFont="1" applyAlignment="1">
      <alignment horizontal="center"/>
    </xf>
    <xf numFmtId="166" fontId="7" fillId="0" borderId="0" xfId="40" applyNumberFormat="1" applyFont="1" applyAlignment="1">
      <alignment horizontal="center"/>
    </xf>
    <xf numFmtId="166" fontId="16" fillId="0" borderId="0" xfId="40" applyNumberFormat="1" applyFont="1" applyAlignment="1">
      <alignment/>
    </xf>
    <xf numFmtId="166" fontId="16" fillId="0" borderId="0" xfId="40" applyNumberFormat="1" applyFont="1" applyAlignment="1">
      <alignment horizontal="center"/>
    </xf>
    <xf numFmtId="166" fontId="7" fillId="0" borderId="0" xfId="40" applyNumberFormat="1" applyFont="1" applyAlignment="1">
      <alignment horizontal="center"/>
    </xf>
    <xf numFmtId="166" fontId="7" fillId="0" borderId="0" xfId="40" applyNumberFormat="1" applyFont="1" applyAlignment="1">
      <alignment/>
    </xf>
    <xf numFmtId="0" fontId="0" fillId="0" borderId="0" xfId="0" applyFont="1" applyAlignment="1">
      <alignment/>
    </xf>
    <xf numFmtId="166" fontId="2" fillId="0" borderId="0" xfId="4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166" fontId="16" fillId="0" borderId="0" xfId="40" applyNumberFormat="1" applyFont="1" applyAlignment="1">
      <alignment/>
    </xf>
    <xf numFmtId="166" fontId="16" fillId="0" borderId="0" xfId="40" applyNumberFormat="1" applyFont="1" applyAlignment="1">
      <alignment horizontal="center"/>
    </xf>
    <xf numFmtId="166" fontId="23" fillId="0" borderId="0" xfId="40" applyNumberFormat="1" applyFont="1" applyAlignment="1">
      <alignment horizontal="center"/>
    </xf>
    <xf numFmtId="166" fontId="2" fillId="0" borderId="0" xfId="40" applyNumberFormat="1" applyFont="1" applyAlignment="1">
      <alignment horizontal="center"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/>
    </xf>
    <xf numFmtId="0" fontId="0" fillId="0" borderId="0" xfId="0" applyFont="1" applyAlignment="1">
      <alignment/>
    </xf>
    <xf numFmtId="0" fontId="2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31" xfId="0" applyBorder="1" applyAlignment="1">
      <alignment/>
    </xf>
    <xf numFmtId="0" fontId="18" fillId="0" borderId="2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8" xfId="0" applyFont="1" applyBorder="1" applyAlignment="1">
      <alignment/>
    </xf>
    <xf numFmtId="166" fontId="4" fillId="0" borderId="39" xfId="4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166" fontId="25" fillId="0" borderId="10" xfId="0" applyNumberFormat="1" applyFont="1" applyBorder="1" applyAlignment="1">
      <alignment/>
    </xf>
    <xf numFmtId="166" fontId="12" fillId="0" borderId="10" xfId="40" applyNumberFormat="1" applyFont="1" applyBorder="1" applyAlignment="1">
      <alignment horizontal="center"/>
    </xf>
    <xf numFmtId="166" fontId="10" fillId="0" borderId="38" xfId="40" applyNumberFormat="1" applyFont="1" applyBorder="1" applyAlignment="1">
      <alignment/>
    </xf>
    <xf numFmtId="166" fontId="10" fillId="0" borderId="0" xfId="40" applyNumberFormat="1" applyFont="1" applyAlignment="1">
      <alignment/>
    </xf>
    <xf numFmtId="0" fontId="12" fillId="0" borderId="31" xfId="0" applyFont="1" applyBorder="1" applyAlignment="1">
      <alignment/>
    </xf>
    <xf numFmtId="166" fontId="10" fillId="0" borderId="37" xfId="40" applyNumberFormat="1" applyFont="1" applyBorder="1" applyAlignment="1">
      <alignment/>
    </xf>
    <xf numFmtId="0" fontId="0" fillId="0" borderId="38" xfId="0" applyBorder="1" applyAlignment="1">
      <alignment horizontal="center"/>
    </xf>
    <xf numFmtId="166" fontId="10" fillId="0" borderId="28" xfId="40" applyNumberFormat="1" applyFont="1" applyBorder="1" applyAlignment="1">
      <alignment/>
    </xf>
    <xf numFmtId="166" fontId="10" fillId="0" borderId="0" xfId="40" applyNumberFormat="1" applyFont="1" applyAlignment="1">
      <alignment horizontal="center"/>
    </xf>
    <xf numFmtId="166" fontId="10" fillId="0" borderId="27" xfId="40" applyNumberFormat="1" applyFont="1" applyBorder="1" applyAlignment="1">
      <alignment/>
    </xf>
    <xf numFmtId="166" fontId="10" fillId="0" borderId="28" xfId="40" applyNumberFormat="1" applyFont="1" applyBorder="1" applyAlignment="1">
      <alignment horizontal="center"/>
    </xf>
    <xf numFmtId="166" fontId="10" fillId="0" borderId="31" xfId="40" applyNumberFormat="1" applyFont="1" applyBorder="1" applyAlignment="1">
      <alignment/>
    </xf>
    <xf numFmtId="166" fontId="10" fillId="0" borderId="33" xfId="40" applyNumberFormat="1" applyFont="1" applyBorder="1" applyAlignment="1">
      <alignment horizontal="center"/>
    </xf>
    <xf numFmtId="166" fontId="10" fillId="0" borderId="31" xfId="40" applyNumberFormat="1" applyFont="1" applyBorder="1" applyAlignment="1">
      <alignment horizontal="center"/>
    </xf>
    <xf numFmtId="166" fontId="3" fillId="0" borderId="33" xfId="40" applyNumberFormat="1" applyFont="1" applyBorder="1" applyAlignment="1">
      <alignment/>
    </xf>
    <xf numFmtId="166" fontId="3" fillId="0" borderId="0" xfId="40" applyNumberFormat="1" applyFont="1" applyAlignment="1">
      <alignment/>
    </xf>
    <xf numFmtId="166" fontId="3" fillId="0" borderId="0" xfId="4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10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/>
    </xf>
    <xf numFmtId="166" fontId="3" fillId="0" borderId="28" xfId="40" applyNumberFormat="1" applyFont="1" applyBorder="1" applyAlignment="1">
      <alignment/>
    </xf>
    <xf numFmtId="166" fontId="3" fillId="0" borderId="0" xfId="40" applyNumberFormat="1" applyFont="1" applyAlignment="1">
      <alignment/>
    </xf>
    <xf numFmtId="166" fontId="3" fillId="0" borderId="0" xfId="40" applyNumberFormat="1" applyFont="1" applyAlignment="1">
      <alignment horizontal="center"/>
    </xf>
    <xf numFmtId="166" fontId="3" fillId="0" borderId="27" xfId="40" applyNumberFormat="1" applyFont="1" applyBorder="1" applyAlignment="1">
      <alignment/>
    </xf>
    <xf numFmtId="166" fontId="3" fillId="0" borderId="28" xfId="40" applyNumberFormat="1" applyFont="1" applyBorder="1" applyAlignment="1">
      <alignment horizontal="center"/>
    </xf>
    <xf numFmtId="166" fontId="3" fillId="0" borderId="27" xfId="40" applyNumberFormat="1" applyFont="1" applyBorder="1" applyAlignment="1">
      <alignment/>
    </xf>
    <xf numFmtId="166" fontId="3" fillId="0" borderId="27" xfId="40" applyNumberFormat="1" applyFont="1" applyBorder="1" applyAlignment="1">
      <alignment horizontal="center"/>
    </xf>
    <xf numFmtId="166" fontId="10" fillId="0" borderId="27" xfId="40" applyNumberFormat="1" applyFont="1" applyBorder="1" applyAlignment="1">
      <alignment horizontal="center"/>
    </xf>
    <xf numFmtId="166" fontId="3" fillId="0" borderId="27" xfId="40" applyNumberFormat="1" applyFont="1" applyBorder="1" applyAlignment="1">
      <alignment horizontal="center"/>
    </xf>
    <xf numFmtId="166" fontId="0" fillId="0" borderId="28" xfId="40" applyNumberFormat="1" applyFont="1" applyBorder="1" applyAlignment="1">
      <alignment/>
    </xf>
    <xf numFmtId="166" fontId="3" fillId="0" borderId="31" xfId="40" applyNumberFormat="1" applyFont="1" applyBorder="1" applyAlignment="1">
      <alignment/>
    </xf>
    <xf numFmtId="166" fontId="3" fillId="0" borderId="31" xfId="40" applyNumberFormat="1" applyFont="1" applyBorder="1" applyAlignment="1">
      <alignment horizontal="center"/>
    </xf>
    <xf numFmtId="0" fontId="10" fillId="0" borderId="39" xfId="0" applyFont="1" applyBorder="1" applyAlignment="1">
      <alignment/>
    </xf>
    <xf numFmtId="0" fontId="0" fillId="0" borderId="28" xfId="0" applyBorder="1" applyAlignment="1">
      <alignment horizontal="center"/>
    </xf>
    <xf numFmtId="166" fontId="3" fillId="0" borderId="31" xfId="40" applyNumberFormat="1" applyFont="1" applyBorder="1" applyAlignment="1">
      <alignment/>
    </xf>
    <xf numFmtId="166" fontId="3" fillId="0" borderId="33" xfId="40" applyNumberFormat="1" applyFont="1" applyBorder="1" applyAlignment="1">
      <alignment horizontal="center"/>
    </xf>
    <xf numFmtId="166" fontId="12" fillId="0" borderId="28" xfId="40" applyNumberFormat="1" applyFont="1" applyBorder="1" applyAlignment="1">
      <alignment/>
    </xf>
    <xf numFmtId="166" fontId="4" fillId="0" borderId="35" xfId="4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6" xfId="0" applyFont="1" applyBorder="1" applyAlignment="1">
      <alignment/>
    </xf>
    <xf numFmtId="166" fontId="3" fillId="0" borderId="27" xfId="40" applyNumberFormat="1" applyFont="1" applyBorder="1" applyAlignment="1">
      <alignment horizontal="right"/>
    </xf>
    <xf numFmtId="166" fontId="3" fillId="0" borderId="28" xfId="40" applyNumberFormat="1" applyFont="1" applyBorder="1" applyAlignment="1">
      <alignment horizontal="right"/>
    </xf>
    <xf numFmtId="0" fontId="22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12" fillId="0" borderId="27" xfId="0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12" fillId="0" borderId="10" xfId="40" applyNumberFormat="1" applyFont="1" applyBorder="1" applyAlignment="1">
      <alignment/>
    </xf>
    <xf numFmtId="0" fontId="7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9" fontId="7" fillId="0" borderId="31" xfId="0" applyNumberFormat="1" applyFon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left"/>
    </xf>
    <xf numFmtId="166" fontId="16" fillId="0" borderId="10" xfId="40" applyNumberFormat="1" applyFont="1" applyBorder="1" applyAlignment="1">
      <alignment horizontal="center"/>
    </xf>
    <xf numFmtId="165" fontId="16" fillId="0" borderId="10" xfId="40" applyFont="1" applyBorder="1" applyAlignment="1">
      <alignment horizontal="center"/>
    </xf>
    <xf numFmtId="165" fontId="2" fillId="0" borderId="10" xfId="40" applyFont="1" applyBorder="1" applyAlignment="1">
      <alignment/>
    </xf>
    <xf numFmtId="0" fontId="7" fillId="0" borderId="10" xfId="0" applyFont="1" applyBorder="1" applyAlignment="1">
      <alignment wrapText="1"/>
    </xf>
    <xf numFmtId="166" fontId="6" fillId="0" borderId="10" xfId="40" applyNumberFormat="1" applyFont="1" applyBorder="1" applyAlignment="1">
      <alignment/>
    </xf>
    <xf numFmtId="166" fontId="7" fillId="32" borderId="10" xfId="40" applyNumberFormat="1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0" xfId="0" applyBorder="1" applyAlignment="1">
      <alignment horizontal="left"/>
    </xf>
    <xf numFmtId="0" fontId="0" fillId="0" borderId="29" xfId="0" applyFont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6" fontId="26" fillId="0" borderId="10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166" fontId="27" fillId="0" borderId="10" xfId="40" applyNumberFormat="1" applyFont="1" applyBorder="1" applyAlignment="1">
      <alignment/>
    </xf>
    <xf numFmtId="166" fontId="12" fillId="0" borderId="10" xfId="4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42" xfId="0" applyFont="1" applyBorder="1" applyAlignment="1">
      <alignment horizontal="left"/>
    </xf>
    <xf numFmtId="0" fontId="12" fillId="0" borderId="43" xfId="0" applyFont="1" applyBorder="1" applyAlignment="1">
      <alignment/>
    </xf>
    <xf numFmtId="166" fontId="25" fillId="0" borderId="10" xfId="40" applyNumberFormat="1" applyFont="1" applyBorder="1" applyAlignment="1">
      <alignment/>
    </xf>
    <xf numFmtId="0" fontId="28" fillId="0" borderId="0" xfId="0" applyFont="1" applyAlignment="1">
      <alignment/>
    </xf>
    <xf numFmtId="0" fontId="18" fillId="0" borderId="30" xfId="0" applyFont="1" applyBorder="1" applyAlignment="1">
      <alignment/>
    </xf>
    <xf numFmtId="0" fontId="2" fillId="0" borderId="0" xfId="0" applyFont="1" applyAlignment="1">
      <alignment horizontal="left"/>
    </xf>
    <xf numFmtId="0" fontId="16" fillId="0" borderId="10" xfId="0" applyFont="1" applyBorder="1" applyAlignment="1">
      <alignment/>
    </xf>
    <xf numFmtId="166" fontId="16" fillId="0" borderId="10" xfId="40" applyNumberFormat="1" applyFont="1" applyBorder="1" applyAlignment="1">
      <alignment/>
    </xf>
    <xf numFmtId="165" fontId="16" fillId="0" borderId="10" xfId="40" applyFont="1" applyBorder="1" applyAlignment="1">
      <alignment/>
    </xf>
    <xf numFmtId="165" fontId="7" fillId="0" borderId="35" xfId="40" applyFont="1" applyBorder="1" applyAlignment="1">
      <alignment/>
    </xf>
    <xf numFmtId="166" fontId="6" fillId="0" borderId="35" xfId="40" applyNumberFormat="1" applyFont="1" applyBorder="1" applyAlignment="1">
      <alignment/>
    </xf>
    <xf numFmtId="0" fontId="10" fillId="0" borderId="35" xfId="0" applyFont="1" applyBorder="1" applyAlignment="1">
      <alignment/>
    </xf>
    <xf numFmtId="165" fontId="7" fillId="0" borderId="0" xfId="40" applyFont="1" applyAlignment="1">
      <alignment/>
    </xf>
    <xf numFmtId="0" fontId="7" fillId="0" borderId="32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166" fontId="12" fillId="0" borderId="33" xfId="40" applyNumberFormat="1" applyFont="1" applyBorder="1" applyAlignment="1">
      <alignment/>
    </xf>
    <xf numFmtId="166" fontId="27" fillId="0" borderId="10" xfId="40" applyNumberFormat="1" applyFont="1" applyBorder="1" applyAlignment="1">
      <alignment/>
    </xf>
    <xf numFmtId="0" fontId="2" fillId="0" borderId="34" xfId="0" applyFont="1" applyBorder="1" applyAlignment="1">
      <alignment/>
    </xf>
    <xf numFmtId="16" fontId="5" fillId="0" borderId="26" xfId="0" applyNumberFormat="1" applyFont="1" applyBorder="1" applyAlignment="1">
      <alignment horizontal="center" wrapText="1"/>
    </xf>
    <xf numFmtId="0" fontId="7" fillId="0" borderId="26" xfId="0" applyFont="1" applyBorder="1" applyAlignment="1">
      <alignment/>
    </xf>
    <xf numFmtId="166" fontId="2" fillId="0" borderId="26" xfId="40" applyNumberFormat="1" applyFont="1" applyBorder="1" applyAlignment="1">
      <alignment/>
    </xf>
    <xf numFmtId="0" fontId="2" fillId="0" borderId="26" xfId="0" applyFont="1" applyBorder="1" applyAlignment="1">
      <alignment/>
    </xf>
    <xf numFmtId="166" fontId="7" fillId="0" borderId="26" xfId="40" applyNumberFormat="1" applyFont="1" applyBorder="1" applyAlignment="1">
      <alignment/>
    </xf>
    <xf numFmtId="166" fontId="8" fillId="0" borderId="26" xfId="40" applyNumberFormat="1" applyFont="1" applyBorder="1" applyAlignment="1">
      <alignment/>
    </xf>
    <xf numFmtId="166" fontId="16" fillId="0" borderId="26" xfId="40" applyNumberFormat="1" applyFont="1" applyBorder="1" applyAlignment="1">
      <alignment/>
    </xf>
    <xf numFmtId="166" fontId="7" fillId="0" borderId="26" xfId="40" applyNumberFormat="1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8" xfId="0" applyFont="1" applyBorder="1" applyAlignment="1">
      <alignment/>
    </xf>
    <xf numFmtId="166" fontId="2" fillId="0" borderId="28" xfId="40" applyNumberFormat="1" applyFont="1" applyBorder="1" applyAlignment="1">
      <alignment/>
    </xf>
    <xf numFmtId="0" fontId="2" fillId="0" borderId="28" xfId="0" applyFont="1" applyBorder="1" applyAlignment="1">
      <alignment/>
    </xf>
    <xf numFmtId="166" fontId="7" fillId="32" borderId="28" xfId="40" applyNumberFormat="1" applyFont="1" applyFill="1" applyBorder="1" applyAlignment="1">
      <alignment/>
    </xf>
    <xf numFmtId="166" fontId="8" fillId="0" borderId="28" xfId="40" applyNumberFormat="1" applyFont="1" applyBorder="1" applyAlignment="1">
      <alignment/>
    </xf>
    <xf numFmtId="0" fontId="2" fillId="0" borderId="29" xfId="0" applyFont="1" applyBorder="1" applyAlignment="1">
      <alignment/>
    </xf>
    <xf numFmtId="166" fontId="2" fillId="0" borderId="44" xfId="40" applyNumberFormat="1" applyFont="1" applyBorder="1" applyAlignment="1">
      <alignment/>
    </xf>
    <xf numFmtId="0" fontId="0" fillId="0" borderId="29" xfId="0" applyBorder="1" applyAlignment="1">
      <alignment/>
    </xf>
    <xf numFmtId="0" fontId="6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2" fillId="0" borderId="26" xfId="0" applyFont="1" applyBorder="1" applyAlignment="1">
      <alignment/>
    </xf>
    <xf numFmtId="49" fontId="2" fillId="0" borderId="31" xfId="0" applyNumberFormat="1" applyFont="1" applyBorder="1" applyAlignment="1">
      <alignment horizontal="left"/>
    </xf>
    <xf numFmtId="49" fontId="0" fillId="0" borderId="39" xfId="0" applyNumberFormat="1" applyBorder="1" applyAlignment="1">
      <alignment horizontal="left"/>
    </xf>
    <xf numFmtId="0" fontId="12" fillId="0" borderId="27" xfId="0" applyFont="1" applyBorder="1" applyAlignment="1">
      <alignment horizontal="left"/>
    </xf>
    <xf numFmtId="166" fontId="12" fillId="0" borderId="10" xfId="4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166" fontId="10" fillId="0" borderId="10" xfId="4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6" fontId="29" fillId="0" borderId="10" xfId="40" applyNumberFormat="1" applyFont="1" applyBorder="1" applyAlignment="1">
      <alignment horizontal="center"/>
    </xf>
    <xf numFmtId="165" fontId="18" fillId="0" borderId="10" xfId="4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6" fontId="2" fillId="0" borderId="10" xfId="4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166" fontId="0" fillId="0" borderId="10" xfId="40" applyNumberFormat="1" applyFont="1" applyBorder="1" applyAlignment="1">
      <alignment/>
    </xf>
    <xf numFmtId="0" fontId="2" fillId="0" borderId="35" xfId="0" applyFont="1" applyBorder="1" applyAlignment="1">
      <alignment/>
    </xf>
    <xf numFmtId="166" fontId="7" fillId="0" borderId="35" xfId="40" applyNumberFormat="1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4" xfId="0" applyFont="1" applyBorder="1" applyAlignment="1">
      <alignment/>
    </xf>
    <xf numFmtId="165" fontId="2" fillId="0" borderId="46" xfId="4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0" xfId="0" applyFont="1" applyBorder="1" applyAlignment="1">
      <alignment/>
    </xf>
    <xf numFmtId="166" fontId="7" fillId="0" borderId="30" xfId="40" applyNumberFormat="1" applyFont="1" applyBorder="1" applyAlignment="1">
      <alignment/>
    </xf>
    <xf numFmtId="166" fontId="7" fillId="0" borderId="35" xfId="40" applyNumberFormat="1" applyFont="1" applyBorder="1" applyAlignment="1">
      <alignment/>
    </xf>
    <xf numFmtId="166" fontId="7" fillId="32" borderId="33" xfId="40" applyNumberFormat="1" applyFont="1" applyFill="1" applyBorder="1" applyAlignment="1">
      <alignment/>
    </xf>
    <xf numFmtId="165" fontId="7" fillId="0" borderId="35" xfId="40" applyFont="1" applyBorder="1" applyAlignment="1">
      <alignment/>
    </xf>
    <xf numFmtId="0" fontId="2" fillId="0" borderId="47" xfId="0" applyFont="1" applyBorder="1" applyAlignment="1">
      <alignment/>
    </xf>
    <xf numFmtId="166" fontId="2" fillId="0" borderId="47" xfId="40" applyNumberFormat="1" applyFont="1" applyBorder="1" applyAlignment="1">
      <alignment/>
    </xf>
    <xf numFmtId="166" fontId="2" fillId="0" borderId="44" xfId="40" applyNumberFormat="1" applyFont="1" applyBorder="1" applyAlignment="1">
      <alignment/>
    </xf>
    <xf numFmtId="166" fontId="2" fillId="0" borderId="48" xfId="40" applyNumberFormat="1" applyFont="1" applyBorder="1" applyAlignment="1">
      <alignment/>
    </xf>
    <xf numFmtId="165" fontId="7" fillId="0" borderId="46" xfId="40" applyFont="1" applyBorder="1" applyAlignment="1">
      <alignment/>
    </xf>
    <xf numFmtId="166" fontId="7" fillId="32" borderId="10" xfId="40" applyNumberFormat="1" applyFont="1" applyFill="1" applyBorder="1" applyAlignment="1">
      <alignment/>
    </xf>
    <xf numFmtId="0" fontId="0" fillId="0" borderId="32" xfId="0" applyBorder="1" applyAlignment="1">
      <alignment horizontal="left"/>
    </xf>
    <xf numFmtId="0" fontId="7" fillId="0" borderId="34" xfId="0" applyFont="1" applyBorder="1" applyAlignment="1">
      <alignment/>
    </xf>
    <xf numFmtId="0" fontId="7" fillId="0" borderId="27" xfId="0" applyFont="1" applyBorder="1" applyAlignment="1">
      <alignment/>
    </xf>
    <xf numFmtId="166" fontId="3" fillId="0" borderId="10" xfId="0" applyNumberFormat="1" applyFont="1" applyBorder="1" applyAlignment="1">
      <alignment horizontal="left"/>
    </xf>
    <xf numFmtId="166" fontId="3" fillId="0" borderId="39" xfId="40" applyNumberFormat="1" applyFont="1" applyBorder="1" applyAlignment="1">
      <alignment/>
    </xf>
    <xf numFmtId="0" fontId="3" fillId="0" borderId="28" xfId="0" applyFont="1" applyBorder="1" applyAlignment="1">
      <alignment/>
    </xf>
    <xf numFmtId="166" fontId="0" fillId="0" borderId="35" xfId="4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6" fontId="3" fillId="0" borderId="12" xfId="40" applyNumberFormat="1" applyFont="1" applyBorder="1" applyAlignment="1">
      <alignment/>
    </xf>
    <xf numFmtId="166" fontId="3" fillId="0" borderId="13" xfId="40" applyNumberFormat="1" applyFont="1" applyBorder="1" applyAlignment="1">
      <alignment horizontal="center"/>
    </xf>
    <xf numFmtId="166" fontId="12" fillId="0" borderId="13" xfId="40" applyNumberFormat="1" applyFont="1" applyBorder="1" applyAlignment="1">
      <alignment/>
    </xf>
    <xf numFmtId="166" fontId="3" fillId="0" borderId="35" xfId="40" applyNumberFormat="1" applyFont="1" applyBorder="1" applyAlignment="1">
      <alignment/>
    </xf>
    <xf numFmtId="0" fontId="10" fillId="0" borderId="12" xfId="0" applyFont="1" applyBorder="1" applyAlignment="1">
      <alignment/>
    </xf>
    <xf numFmtId="166" fontId="10" fillId="0" borderId="12" xfId="40" applyNumberFormat="1" applyFont="1" applyBorder="1" applyAlignment="1">
      <alignment/>
    </xf>
    <xf numFmtId="166" fontId="10" fillId="0" borderId="12" xfId="40" applyNumberFormat="1" applyFont="1" applyBorder="1" applyAlignment="1">
      <alignment horizontal="center"/>
    </xf>
    <xf numFmtId="166" fontId="3" fillId="0" borderId="14" xfId="4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4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2" fillId="0" borderId="28" xfId="0" applyFont="1" applyBorder="1" applyAlignment="1">
      <alignment/>
    </xf>
    <xf numFmtId="166" fontId="65" fillId="0" borderId="10" xfId="40" applyNumberFormat="1" applyFont="1" applyBorder="1" applyAlignment="1">
      <alignment horizontal="center"/>
    </xf>
    <xf numFmtId="165" fontId="65" fillId="0" borderId="10" xfId="40" applyFont="1" applyBorder="1" applyAlignment="1">
      <alignment horizontal="center"/>
    </xf>
    <xf numFmtId="166" fontId="0" fillId="0" borderId="10" xfId="40" applyNumberFormat="1" applyFont="1" applyBorder="1" applyAlignment="1">
      <alignment horizontal="center"/>
    </xf>
    <xf numFmtId="166" fontId="66" fillId="0" borderId="10" xfId="40" applyNumberFormat="1" applyFont="1" applyBorder="1" applyAlignment="1">
      <alignment/>
    </xf>
    <xf numFmtId="166" fontId="67" fillId="0" borderId="10" xfId="40" applyNumberFormat="1" applyFont="1" applyBorder="1" applyAlignment="1">
      <alignment/>
    </xf>
    <xf numFmtId="166" fontId="66" fillId="0" borderId="28" xfId="40" applyNumberFormat="1" applyFont="1" applyBorder="1" applyAlignment="1">
      <alignment/>
    </xf>
    <xf numFmtId="166" fontId="66" fillId="32" borderId="28" xfId="40" applyNumberFormat="1" applyFont="1" applyFill="1" applyBorder="1" applyAlignment="1">
      <alignment/>
    </xf>
    <xf numFmtId="166" fontId="66" fillId="0" borderId="28" xfId="4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left"/>
    </xf>
    <xf numFmtId="49" fontId="12" fillId="0" borderId="28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12" fillId="0" borderId="39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3" fontId="12" fillId="0" borderId="56" xfId="0" applyNumberFormat="1" applyFont="1" applyBorder="1" applyAlignment="1">
      <alignment horizontal="center"/>
    </xf>
    <xf numFmtId="3" fontId="12" fillId="0" borderId="57" xfId="0" applyNumberFormat="1" applyFont="1" applyBorder="1" applyAlignment="1">
      <alignment horizontal="center"/>
    </xf>
    <xf numFmtId="3" fontId="12" fillId="0" borderId="51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333375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333375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361950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238125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238125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238125</xdr:colOff>
      <xdr:row>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238125</xdr:colOff>
      <xdr:row>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238125</xdr:colOff>
      <xdr:row>7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238125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238125</xdr:colOff>
      <xdr:row>7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71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1</xdr:col>
      <xdr:colOff>123825</xdr:colOff>
      <xdr:row>7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66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333375</xdr:colOff>
      <xdr:row>7</xdr:row>
      <xdr:rowOff>95250</xdr:rowOff>
    </xdr:to>
    <xdr:pic>
      <xdr:nvPicPr>
        <xdr:cNvPr id="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733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15"/>
  <sheetViews>
    <sheetView zoomScale="96" zoomScaleNormal="96" workbookViewId="0" topLeftCell="A64">
      <selection activeCell="C111" sqref="C111"/>
    </sheetView>
  </sheetViews>
  <sheetFormatPr defaultColWidth="9.140625" defaultRowHeight="12.75"/>
  <cols>
    <col min="1" max="1" width="40.00390625" style="0" customWidth="1"/>
    <col min="2" max="2" width="12.7109375" style="0" hidden="1" customWidth="1"/>
    <col min="3" max="3" width="11.8515625" style="172" customWidth="1"/>
    <col min="4" max="4" width="12.57421875" style="378" customWidth="1"/>
    <col min="5" max="5" width="13.8515625" style="0" bestFit="1" customWidth="1"/>
    <col min="6" max="6" width="12.140625" style="0" customWidth="1"/>
    <col min="9" max="9" width="9.00390625" style="0" bestFit="1" customWidth="1"/>
  </cols>
  <sheetData>
    <row r="1" spans="1:6" ht="12.75">
      <c r="A1" s="472" t="s">
        <v>281</v>
      </c>
      <c r="B1" s="473"/>
      <c r="C1" s="473"/>
      <c r="D1" s="473"/>
      <c r="E1" s="473"/>
      <c r="F1" s="1" t="s">
        <v>380</v>
      </c>
    </row>
    <row r="2" spans="1:7" ht="12.75">
      <c r="A2" s="474" t="s">
        <v>318</v>
      </c>
      <c r="B2" s="475"/>
      <c r="C2" s="475"/>
      <c r="D2" s="475"/>
      <c r="E2" s="475"/>
      <c r="F2" s="475"/>
      <c r="G2" s="2"/>
    </row>
    <row r="3" spans="1:6" ht="12.75">
      <c r="A3" s="392" t="s">
        <v>0</v>
      </c>
      <c r="B3" s="392"/>
      <c r="C3" s="394"/>
      <c r="D3" s="394"/>
      <c r="E3" s="392"/>
      <c r="F3" s="392"/>
    </row>
    <row r="4" spans="1:8" ht="16.5" customHeight="1">
      <c r="A4" s="477" t="s">
        <v>1</v>
      </c>
      <c r="B4" s="365"/>
      <c r="C4" s="482" t="s">
        <v>319</v>
      </c>
      <c r="D4" s="479" t="s">
        <v>320</v>
      </c>
      <c r="E4" s="484" t="s">
        <v>2</v>
      </c>
      <c r="F4" s="481" t="s">
        <v>3</v>
      </c>
      <c r="G4" s="3"/>
      <c r="H4" s="3"/>
    </row>
    <row r="5" spans="1:6" ht="17.25" customHeight="1">
      <c r="A5" s="478"/>
      <c r="B5" s="170"/>
      <c r="C5" s="483"/>
      <c r="D5" s="480"/>
      <c r="E5" s="485"/>
      <c r="F5" s="478"/>
    </row>
    <row r="6" spans="1:6" ht="14.25">
      <c r="A6" s="56" t="s">
        <v>4</v>
      </c>
      <c r="B6" s="379"/>
      <c r="C6" s="362"/>
      <c r="D6" s="59"/>
      <c r="E6" s="370"/>
      <c r="F6" s="59"/>
    </row>
    <row r="7" spans="1:6" s="4" customFormat="1" ht="12.75">
      <c r="A7" s="47" t="s">
        <v>60</v>
      </c>
      <c r="B7" s="363"/>
      <c r="C7" s="363"/>
      <c r="D7" s="6"/>
      <c r="E7" s="371"/>
      <c r="F7" s="60"/>
    </row>
    <row r="8" spans="1:6" s="4" customFormat="1" ht="12.75">
      <c r="A8" s="47"/>
      <c r="B8" s="363"/>
      <c r="C8" s="363"/>
      <c r="D8" s="6"/>
      <c r="E8" s="371"/>
      <c r="F8" s="60"/>
    </row>
    <row r="9" spans="1:6" s="4" customFormat="1" ht="13.5" customHeight="1">
      <c r="A9" s="59" t="s">
        <v>339</v>
      </c>
      <c r="B9" s="370"/>
      <c r="C9" s="369">
        <v>5324</v>
      </c>
      <c r="D9" s="5">
        <v>0</v>
      </c>
      <c r="E9" s="5">
        <v>0</v>
      </c>
      <c r="F9" s="60"/>
    </row>
    <row r="10" spans="1:6" s="4" customFormat="1" ht="13.5" customHeight="1">
      <c r="A10" s="59" t="s">
        <v>340</v>
      </c>
      <c r="B10" s="370"/>
      <c r="C10" s="369">
        <v>13955</v>
      </c>
      <c r="D10" s="5">
        <v>0</v>
      </c>
      <c r="E10" s="5">
        <v>0</v>
      </c>
      <c r="F10" s="51"/>
    </row>
    <row r="11" spans="1:6" s="4" customFormat="1" ht="13.5" customHeight="1">
      <c r="A11" s="59" t="s">
        <v>404</v>
      </c>
      <c r="B11" s="370"/>
      <c r="C11" s="369">
        <v>0</v>
      </c>
      <c r="D11" s="369">
        <v>19279</v>
      </c>
      <c r="E11" s="5">
        <v>20509</v>
      </c>
      <c r="F11" s="51">
        <f>SUM(E11)/D11*100</f>
        <v>106.3799989626018</v>
      </c>
    </row>
    <row r="12" spans="1:6" s="4" customFormat="1" ht="14.25" customHeight="1">
      <c r="A12" s="59" t="s">
        <v>341</v>
      </c>
      <c r="B12" s="370"/>
      <c r="C12" s="369">
        <v>4594</v>
      </c>
      <c r="D12" s="468">
        <v>4594</v>
      </c>
      <c r="E12" s="467">
        <v>4834</v>
      </c>
      <c r="F12" s="51">
        <f>SUM(E12)/D12*100</f>
        <v>105.22420548541575</v>
      </c>
    </row>
    <row r="13" spans="1:6" s="4" customFormat="1" ht="13.5" customHeight="1">
      <c r="A13" s="59" t="s">
        <v>46</v>
      </c>
      <c r="B13" s="370"/>
      <c r="C13" s="369">
        <v>2782</v>
      </c>
      <c r="D13" s="16">
        <v>2782</v>
      </c>
      <c r="E13" s="469">
        <v>2246</v>
      </c>
      <c r="F13" s="51">
        <f>SUM(E13)/D13*100</f>
        <v>80.7332854061826</v>
      </c>
    </row>
    <row r="14" spans="1:6" s="4" customFormat="1" ht="12.75">
      <c r="A14" s="7" t="s">
        <v>59</v>
      </c>
      <c r="B14" s="363"/>
      <c r="C14" s="364">
        <f>SUM(C9:C13)</f>
        <v>26655</v>
      </c>
      <c r="D14" s="364">
        <f>SUM(D9:D13)</f>
        <v>26655</v>
      </c>
      <c r="E14" s="364">
        <f>SUM(E9:E13)</f>
        <v>27589</v>
      </c>
      <c r="F14" s="320">
        <f>SUM(E14)/D14*100</f>
        <v>103.50403301444382</v>
      </c>
    </row>
    <row r="15" spans="1:9" s="4" customFormat="1" ht="12.75">
      <c r="A15" s="7"/>
      <c r="B15" s="363"/>
      <c r="C15" s="364"/>
      <c r="D15" s="54"/>
      <c r="E15" s="372"/>
      <c r="F15" s="320"/>
      <c r="I15" s="234"/>
    </row>
    <row r="16" spans="1:11" s="4" customFormat="1" ht="12.75">
      <c r="A16" s="47" t="s">
        <v>48</v>
      </c>
      <c r="B16" s="363"/>
      <c r="C16" s="363"/>
      <c r="D16" s="6"/>
      <c r="E16" s="371"/>
      <c r="F16" s="51"/>
      <c r="K16" s="4">
        <f>SUM(A48:A52)</f>
        <v>0</v>
      </c>
    </row>
    <row r="17" spans="1:6" s="4" customFormat="1" ht="12.75">
      <c r="A17" s="47"/>
      <c r="B17" s="363"/>
      <c r="C17" s="363"/>
      <c r="D17" s="6"/>
      <c r="E17" s="371"/>
      <c r="F17" s="51"/>
    </row>
    <row r="18" spans="1:6" s="3" customFormat="1" ht="12.75">
      <c r="A18" s="61" t="s">
        <v>5</v>
      </c>
      <c r="B18" s="365"/>
      <c r="C18" s="365"/>
      <c r="D18" s="7"/>
      <c r="E18" s="373"/>
      <c r="F18" s="51"/>
    </row>
    <row r="19" spans="1:6" s="4" customFormat="1" ht="12.75">
      <c r="A19" s="6" t="s">
        <v>6</v>
      </c>
      <c r="B19" s="363"/>
      <c r="C19" s="366">
        <v>31600</v>
      </c>
      <c r="D19" s="5">
        <v>31600</v>
      </c>
      <c r="E19" s="374">
        <v>30513</v>
      </c>
      <c r="F19" s="51">
        <f aca="true" t="shared" si="0" ref="F19:F27">SUM(E19)/D19*100</f>
        <v>96.56012658227849</v>
      </c>
    </row>
    <row r="20" spans="1:6" s="4" customFormat="1" ht="12.75">
      <c r="A20" s="6" t="s">
        <v>7</v>
      </c>
      <c r="B20" s="363"/>
      <c r="C20" s="366">
        <v>59000</v>
      </c>
      <c r="D20" s="5">
        <v>59000</v>
      </c>
      <c r="E20" s="374">
        <v>75414</v>
      </c>
      <c r="F20" s="51">
        <f t="shared" si="0"/>
        <v>127.82033898305085</v>
      </c>
    </row>
    <row r="21" spans="1:6" s="4" customFormat="1" ht="12.75">
      <c r="A21" s="6" t="s">
        <v>8</v>
      </c>
      <c r="B21" s="363"/>
      <c r="C21" s="366">
        <v>120</v>
      </c>
      <c r="D21" s="5">
        <v>0</v>
      </c>
      <c r="E21" s="374"/>
      <c r="F21" s="51"/>
    </row>
    <row r="22" spans="1:6" s="4" customFormat="1" ht="12.75">
      <c r="A22" s="6" t="s">
        <v>10</v>
      </c>
      <c r="B22" s="363"/>
      <c r="C22" s="366">
        <v>150</v>
      </c>
      <c r="D22" s="5"/>
      <c r="E22" s="374"/>
      <c r="F22" s="51"/>
    </row>
    <row r="23" spans="1:6" s="4" customFormat="1" ht="12.75">
      <c r="A23" s="6" t="s">
        <v>9</v>
      </c>
      <c r="B23" s="363"/>
      <c r="C23" s="366">
        <v>280</v>
      </c>
      <c r="D23" s="5">
        <v>0</v>
      </c>
      <c r="E23" s="374"/>
      <c r="F23" s="51"/>
    </row>
    <row r="24" spans="1:7" s="4" customFormat="1" ht="12.75">
      <c r="A24" s="6" t="s">
        <v>342</v>
      </c>
      <c r="B24" s="363"/>
      <c r="C24" s="366">
        <v>0</v>
      </c>
      <c r="D24" s="5">
        <v>550</v>
      </c>
      <c r="E24" s="374">
        <v>1034</v>
      </c>
      <c r="F24" s="51">
        <f t="shared" si="0"/>
        <v>188</v>
      </c>
      <c r="G24" s="4">
        <v>58</v>
      </c>
    </row>
    <row r="25" spans="1:6" s="4" customFormat="1" ht="12.75">
      <c r="A25" s="46" t="s">
        <v>61</v>
      </c>
      <c r="B25" s="363"/>
      <c r="C25" s="367">
        <f>SUM(C19:C24)</f>
        <v>91150</v>
      </c>
      <c r="D25" s="62">
        <f>SUM(D19:D24)</f>
        <v>91150</v>
      </c>
      <c r="E25" s="375">
        <f>SUM(E19:E24)</f>
        <v>106961</v>
      </c>
      <c r="F25" s="320">
        <f t="shared" si="0"/>
        <v>117.34613274821722</v>
      </c>
    </row>
    <row r="26" spans="1:6" s="4" customFormat="1" ht="12.75">
      <c r="A26" s="46" t="s">
        <v>343</v>
      </c>
      <c r="B26" s="363"/>
      <c r="C26" s="367"/>
      <c r="D26" s="62"/>
      <c r="E26" s="375"/>
      <c r="F26" s="320"/>
    </row>
    <row r="27" spans="1:6" s="4" customFormat="1" ht="12.75" customHeight="1">
      <c r="A27" s="6" t="s">
        <v>11</v>
      </c>
      <c r="B27" s="363"/>
      <c r="C27" s="364">
        <v>17400</v>
      </c>
      <c r="D27" s="54">
        <v>17400</v>
      </c>
      <c r="E27" s="375">
        <v>17401</v>
      </c>
      <c r="F27" s="320">
        <f t="shared" si="0"/>
        <v>100.00574712643677</v>
      </c>
    </row>
    <row r="28" spans="1:6" s="4" customFormat="1" ht="11.25" customHeight="1">
      <c r="A28" s="6"/>
      <c r="B28" s="363"/>
      <c r="C28" s="364"/>
      <c r="D28" s="54"/>
      <c r="E28" s="375"/>
      <c r="F28" s="320"/>
    </row>
    <row r="29" spans="1:7" s="3" customFormat="1" ht="12.75">
      <c r="A29" s="7" t="s">
        <v>371</v>
      </c>
      <c r="B29" s="365"/>
      <c r="C29" s="365"/>
      <c r="D29" s="7"/>
      <c r="E29" s="373"/>
      <c r="F29" s="51"/>
      <c r="G29" s="4"/>
    </row>
    <row r="30" spans="1:7" s="3" customFormat="1" ht="12.75">
      <c r="A30" s="7"/>
      <c r="B30" s="365"/>
      <c r="C30" s="365"/>
      <c r="D30" s="7"/>
      <c r="E30" s="373"/>
      <c r="F30" s="51"/>
      <c r="G30" s="4"/>
    </row>
    <row r="31" spans="1:6" s="4" customFormat="1" ht="12.75">
      <c r="A31" s="6" t="s">
        <v>12</v>
      </c>
      <c r="B31" s="363"/>
      <c r="C31" s="366">
        <v>9064</v>
      </c>
      <c r="D31" s="5">
        <v>0</v>
      </c>
      <c r="E31" s="374"/>
      <c r="F31" s="51"/>
    </row>
    <row r="32" spans="1:9" s="4" customFormat="1" ht="12.75">
      <c r="A32" s="6" t="s">
        <v>13</v>
      </c>
      <c r="B32" s="363"/>
      <c r="C32" s="366">
        <v>2500</v>
      </c>
      <c r="D32" s="5">
        <v>0</v>
      </c>
      <c r="E32" s="374"/>
      <c r="F32" s="51"/>
      <c r="I32" s="212"/>
    </row>
    <row r="33" spans="1:9" s="4" customFormat="1" ht="12.75">
      <c r="A33" s="6" t="s">
        <v>370</v>
      </c>
      <c r="B33" s="363"/>
      <c r="C33" s="366">
        <v>300</v>
      </c>
      <c r="D33" s="5"/>
      <c r="E33" s="374"/>
      <c r="F33" s="51"/>
      <c r="I33" s="212"/>
    </row>
    <row r="34" spans="1:9" s="4" customFormat="1" ht="12.75">
      <c r="A34" s="14" t="s">
        <v>346</v>
      </c>
      <c r="B34" s="363"/>
      <c r="C34" s="366">
        <v>300</v>
      </c>
      <c r="D34" s="5">
        <v>1822</v>
      </c>
      <c r="E34" s="374">
        <v>2397</v>
      </c>
      <c r="F34" s="51"/>
      <c r="I34" s="212"/>
    </row>
    <row r="35" spans="1:6" s="4" customFormat="1" ht="12.75">
      <c r="A35" s="6" t="s">
        <v>344</v>
      </c>
      <c r="B35" s="363"/>
      <c r="C35" s="366">
        <v>0</v>
      </c>
      <c r="D35" s="5">
        <v>13873</v>
      </c>
      <c r="E35" s="374">
        <v>14538</v>
      </c>
      <c r="F35" s="51">
        <f aca="true" t="shared" si="1" ref="F35:F41">SUM(E35)/D35*100</f>
        <v>104.79348374540474</v>
      </c>
    </row>
    <row r="36" spans="1:6" s="4" customFormat="1" ht="12.75">
      <c r="A36" s="6" t="s">
        <v>345</v>
      </c>
      <c r="B36" s="363"/>
      <c r="C36" s="366">
        <v>0</v>
      </c>
      <c r="D36" s="5">
        <v>2908</v>
      </c>
      <c r="E36" s="374">
        <v>2691</v>
      </c>
      <c r="F36" s="51">
        <f t="shared" si="1"/>
        <v>92.53782668500688</v>
      </c>
    </row>
    <row r="37" spans="1:6" s="4" customFormat="1" ht="12.75">
      <c r="A37" s="6"/>
      <c r="B37" s="363"/>
      <c r="C37" s="366"/>
      <c r="D37" s="5"/>
      <c r="E37" s="415"/>
      <c r="F37" s="51"/>
    </row>
    <row r="38" spans="1:6" s="4" customFormat="1" ht="12.75">
      <c r="A38" s="6"/>
      <c r="B38" s="363"/>
      <c r="C38" s="366"/>
      <c r="D38" s="5"/>
      <c r="E38" s="415"/>
      <c r="F38" s="51"/>
    </row>
    <row r="39" spans="1:6" s="212" customFormat="1" ht="12.75">
      <c r="A39" s="346" t="s">
        <v>300</v>
      </c>
      <c r="B39" s="380"/>
      <c r="C39" s="368">
        <f>SUM(C31:C32,C35:C37,C27,C25)</f>
        <v>120114</v>
      </c>
      <c r="D39" s="347">
        <f>SUM(D25:D38)</f>
        <v>127153</v>
      </c>
      <c r="E39" s="347">
        <f>SUM(E36,E35,E34,E27,E26,E25)</f>
        <v>143988</v>
      </c>
      <c r="F39" s="348">
        <f t="shared" si="1"/>
        <v>113.23995501482467</v>
      </c>
    </row>
    <row r="40" spans="1:6" s="212" customFormat="1" ht="12.75">
      <c r="A40" s="346"/>
      <c r="B40" s="380"/>
      <c r="C40" s="368"/>
      <c r="D40" s="347"/>
      <c r="E40" s="347"/>
      <c r="F40" s="348"/>
    </row>
    <row r="41" spans="1:11" s="3" customFormat="1" ht="16.5" customHeight="1">
      <c r="A41" s="7" t="s">
        <v>14</v>
      </c>
      <c r="B41" s="365"/>
      <c r="C41" s="364">
        <f>SUM(C39,C14)</f>
        <v>146769</v>
      </c>
      <c r="D41" s="54">
        <f>SUM(D39,D14)</f>
        <v>153808</v>
      </c>
      <c r="E41" s="54">
        <f>SUM(E39,E14)</f>
        <v>171577</v>
      </c>
      <c r="F41" s="51">
        <f t="shared" si="1"/>
        <v>111.55271507333819</v>
      </c>
      <c r="G41"/>
      <c r="K41" s="8" t="s">
        <v>15</v>
      </c>
    </row>
    <row r="42" spans="1:11" s="3" customFormat="1" ht="16.5" customHeight="1">
      <c r="A42" s="7"/>
      <c r="B42" s="365"/>
      <c r="C42" s="364"/>
      <c r="D42" s="54"/>
      <c r="E42" s="54"/>
      <c r="F42" s="320"/>
      <c r="G42"/>
      <c r="K42" s="8"/>
    </row>
    <row r="43" spans="1:6" s="4" customFormat="1" ht="12.75">
      <c r="A43" s="7" t="s">
        <v>16</v>
      </c>
      <c r="B43" s="363"/>
      <c r="C43" s="363"/>
      <c r="D43" s="6"/>
      <c r="E43" s="6"/>
      <c r="F43" s="51"/>
    </row>
    <row r="44" spans="1:6" s="4" customFormat="1" ht="12.75">
      <c r="A44" s="47" t="s">
        <v>58</v>
      </c>
      <c r="B44" s="363"/>
      <c r="C44" s="363"/>
      <c r="D44" s="6"/>
      <c r="E44" s="6"/>
      <c r="F44" s="51"/>
    </row>
    <row r="45" spans="1:6" s="4" customFormat="1" ht="12.75">
      <c r="A45" s="6" t="s">
        <v>49</v>
      </c>
      <c r="B45" s="363"/>
      <c r="C45" s="366">
        <v>107883</v>
      </c>
      <c r="D45" s="5">
        <v>107997</v>
      </c>
      <c r="E45" s="470">
        <v>107997</v>
      </c>
      <c r="F45" s="51">
        <f>SUM(E45)/D45*100</f>
        <v>100</v>
      </c>
    </row>
    <row r="46" spans="1:6" s="4" customFormat="1" ht="12.75">
      <c r="A46" s="6" t="s">
        <v>63</v>
      </c>
      <c r="B46" s="363"/>
      <c r="C46" s="366">
        <v>106792</v>
      </c>
      <c r="D46" s="5">
        <v>107904</v>
      </c>
      <c r="E46" s="471">
        <v>107904</v>
      </c>
      <c r="F46" s="51">
        <f aca="true" t="shared" si="2" ref="F46:F53">SUM(E46)/D46*100</f>
        <v>100</v>
      </c>
    </row>
    <row r="47" spans="1:6" s="4" customFormat="1" ht="12.75">
      <c r="A47" s="6" t="s">
        <v>301</v>
      </c>
      <c r="B47" s="363"/>
      <c r="C47" s="366">
        <v>76262</v>
      </c>
      <c r="D47" s="5">
        <v>72948</v>
      </c>
      <c r="E47" s="471">
        <v>72948</v>
      </c>
      <c r="F47" s="51">
        <f t="shared" si="2"/>
        <v>100</v>
      </c>
    </row>
    <row r="48" spans="1:10" s="4" customFormat="1" ht="12.75">
      <c r="A48" s="6" t="s">
        <v>272</v>
      </c>
      <c r="B48" s="363"/>
      <c r="C48" s="366">
        <v>5548</v>
      </c>
      <c r="D48" s="5">
        <v>5924</v>
      </c>
      <c r="E48" s="470">
        <v>5924</v>
      </c>
      <c r="F48" s="51">
        <f t="shared" si="2"/>
        <v>100</v>
      </c>
      <c r="J48" s="9"/>
    </row>
    <row r="49" spans="1:10" s="4" customFormat="1" ht="12.75">
      <c r="A49" s="6" t="s">
        <v>302</v>
      </c>
      <c r="B49" s="363"/>
      <c r="C49" s="366"/>
      <c r="D49" s="5">
        <v>1720</v>
      </c>
      <c r="E49" s="470">
        <v>1720</v>
      </c>
      <c r="F49" s="51">
        <f t="shared" si="2"/>
        <v>100</v>
      </c>
      <c r="J49" s="9"/>
    </row>
    <row r="50" spans="1:10" s="4" customFormat="1" ht="12.75">
      <c r="A50" s="6" t="s">
        <v>347</v>
      </c>
      <c r="B50" s="363"/>
      <c r="C50" s="366"/>
      <c r="D50" s="5">
        <v>461</v>
      </c>
      <c r="E50" s="470">
        <v>461</v>
      </c>
      <c r="F50" s="51">
        <f t="shared" si="2"/>
        <v>100</v>
      </c>
      <c r="J50" s="9"/>
    </row>
    <row r="51" spans="1:10" s="4" customFormat="1" ht="12.75">
      <c r="A51" s="6"/>
      <c r="B51" s="363"/>
      <c r="C51" s="366"/>
      <c r="D51" s="5"/>
      <c r="E51" s="374"/>
      <c r="F51" s="391"/>
      <c r="J51" s="9"/>
    </row>
    <row r="52" spans="1:10" s="4" customFormat="1" ht="13.5" thickBot="1">
      <c r="A52" s="404"/>
      <c r="B52" s="405"/>
      <c r="C52" s="406"/>
      <c r="D52" s="407"/>
      <c r="E52" s="408"/>
      <c r="F52" s="409"/>
      <c r="J52" s="9"/>
    </row>
    <row r="53" spans="1:7" s="3" customFormat="1" ht="13.5" thickBot="1">
      <c r="A53" s="401" t="s">
        <v>17</v>
      </c>
      <c r="B53" s="410"/>
      <c r="C53" s="411">
        <f>SUM(C45:C51)</f>
        <v>296485</v>
      </c>
      <c r="D53" s="412">
        <f>SUM(D45:D51)</f>
        <v>296954</v>
      </c>
      <c r="E53" s="413">
        <f>SUM(E45:E51)</f>
        <v>296954</v>
      </c>
      <c r="F53" s="414">
        <f t="shared" si="2"/>
        <v>100</v>
      </c>
      <c r="G53" s="4"/>
    </row>
    <row r="54" spans="1:7" s="3" customFormat="1" ht="12.75">
      <c r="A54" s="10"/>
      <c r="C54" s="218"/>
      <c r="D54" s="218"/>
      <c r="E54" s="218"/>
      <c r="F54" s="352"/>
      <c r="G54" s="4"/>
    </row>
    <row r="55" spans="1:7" s="3" customFormat="1" ht="12.75">
      <c r="A55" s="10"/>
      <c r="C55" s="218"/>
      <c r="D55" s="218"/>
      <c r="E55" s="218"/>
      <c r="F55" s="352"/>
      <c r="G55" s="4"/>
    </row>
    <row r="56" spans="1:7" s="3" customFormat="1" ht="12.75">
      <c r="A56" s="10"/>
      <c r="C56" s="218"/>
      <c r="D56" s="218"/>
      <c r="E56" s="218"/>
      <c r="F56" s="352"/>
      <c r="G56" s="4"/>
    </row>
    <row r="57" spans="1:7" s="3" customFormat="1" ht="12.75">
      <c r="A57" s="10"/>
      <c r="C57" s="218"/>
      <c r="D57" s="218"/>
      <c r="E57" s="218"/>
      <c r="F57" s="352"/>
      <c r="G57" s="4"/>
    </row>
    <row r="58" spans="1:7" s="3" customFormat="1" ht="12.75">
      <c r="A58" s="10"/>
      <c r="C58" s="218"/>
      <c r="D58" s="218"/>
      <c r="E58" s="218"/>
      <c r="F58" s="352"/>
      <c r="G58" s="4"/>
    </row>
    <row r="59" spans="1:7" s="3" customFormat="1" ht="12.75">
      <c r="A59" s="10"/>
      <c r="F59" s="11"/>
      <c r="G59" s="4"/>
    </row>
    <row r="60" spans="1:6" s="4" customFormat="1" ht="15" customHeight="1">
      <c r="A60" s="472" t="s">
        <v>281</v>
      </c>
      <c r="B60" s="473"/>
      <c r="C60" s="473"/>
      <c r="D60" s="473"/>
      <c r="E60" s="473"/>
      <c r="F60" s="1" t="s">
        <v>380</v>
      </c>
    </row>
    <row r="61" spans="1:8" s="4" customFormat="1" ht="13.5" customHeight="1">
      <c r="A61" s="474" t="s">
        <v>321</v>
      </c>
      <c r="B61" s="475"/>
      <c r="C61" s="475"/>
      <c r="D61" s="475"/>
      <c r="E61" s="475"/>
      <c r="F61" s="475"/>
      <c r="G61" s="12"/>
      <c r="H61" s="13"/>
    </row>
    <row r="62" spans="1:8" s="4" customFormat="1" ht="9" customHeight="1">
      <c r="A62" s="345"/>
      <c r="B62" s="2"/>
      <c r="C62" s="2"/>
      <c r="D62" s="2"/>
      <c r="E62" s="2"/>
      <c r="F62" s="2"/>
      <c r="G62" s="12"/>
      <c r="H62" s="13"/>
    </row>
    <row r="63" spans="1:8" s="4" customFormat="1" ht="13.5" customHeight="1">
      <c r="A63" s="345"/>
      <c r="B63" s="2"/>
      <c r="C63" s="2"/>
      <c r="D63" s="2"/>
      <c r="E63" s="2"/>
      <c r="F63" s="2"/>
      <c r="G63" s="12"/>
      <c r="H63" s="13"/>
    </row>
    <row r="64" spans="1:6" s="4" customFormat="1" ht="12.75">
      <c r="A64" s="476"/>
      <c r="B64" s="476"/>
      <c r="C64" s="476"/>
      <c r="D64" s="476"/>
      <c r="E64" s="476"/>
      <c r="F64" s="476"/>
    </row>
    <row r="65" spans="1:6" s="4" customFormat="1" ht="15.75" customHeight="1">
      <c r="A65" s="477" t="s">
        <v>1</v>
      </c>
      <c r="B65" s="7"/>
      <c r="C65" s="479" t="s">
        <v>319</v>
      </c>
      <c r="D65" s="479" t="s">
        <v>320</v>
      </c>
      <c r="E65" s="481" t="s">
        <v>2</v>
      </c>
      <c r="F65" s="481" t="s">
        <v>3</v>
      </c>
    </row>
    <row r="66" spans="1:6" s="4" customFormat="1" ht="17.25" customHeight="1">
      <c r="A66" s="478"/>
      <c r="B66" s="45"/>
      <c r="C66" s="480"/>
      <c r="D66" s="480"/>
      <c r="E66" s="478"/>
      <c r="F66" s="478"/>
    </row>
    <row r="67" spans="1:6" s="4" customFormat="1" ht="17.25" customHeight="1">
      <c r="A67" s="7" t="s">
        <v>18</v>
      </c>
      <c r="B67" s="7"/>
      <c r="C67" s="6"/>
      <c r="D67" s="6"/>
      <c r="E67" s="6"/>
      <c r="F67" s="51"/>
    </row>
    <row r="68" spans="1:6" s="15" customFormat="1" ht="13.5" customHeight="1">
      <c r="A68" s="14"/>
      <c r="B68" s="14"/>
      <c r="C68" s="16"/>
      <c r="D68" s="16"/>
      <c r="E68" s="16"/>
      <c r="F68" s="81"/>
    </row>
    <row r="69" spans="1:6" s="15" customFormat="1" ht="13.5" customHeight="1">
      <c r="A69" s="14" t="s">
        <v>50</v>
      </c>
      <c r="B69" s="14"/>
      <c r="C69" s="16">
        <v>0</v>
      </c>
      <c r="D69" s="16">
        <v>9200</v>
      </c>
      <c r="E69" s="16">
        <v>11905</v>
      </c>
      <c r="F69" s="81">
        <f>SUM(E69)/D69*100</f>
        <v>129.40217391304347</v>
      </c>
    </row>
    <row r="70" spans="1:6" s="15" customFormat="1" ht="13.5" customHeight="1">
      <c r="A70" s="14" t="s">
        <v>348</v>
      </c>
      <c r="B70" s="6"/>
      <c r="C70" s="5"/>
      <c r="D70" s="16">
        <v>14704</v>
      </c>
      <c r="E70" s="16">
        <v>14704</v>
      </c>
      <c r="F70" s="81">
        <f>SUM(E70)/D70*100</f>
        <v>100</v>
      </c>
    </row>
    <row r="71" spans="1:6" s="15" customFormat="1" ht="13.5" customHeight="1">
      <c r="A71" s="14" t="s">
        <v>372</v>
      </c>
      <c r="B71" s="6"/>
      <c r="C71" s="5"/>
      <c r="D71" s="16">
        <v>4439</v>
      </c>
      <c r="E71" s="16">
        <v>4439</v>
      </c>
      <c r="F71" s="81">
        <f>SUM(E71)/D71*100</f>
        <v>100</v>
      </c>
    </row>
    <row r="72" spans="1:6" s="10" customFormat="1" ht="13.5" customHeight="1">
      <c r="A72" s="58" t="s">
        <v>19</v>
      </c>
      <c r="B72" s="46"/>
      <c r="C72" s="395">
        <f>SUM(C68:C69)</f>
        <v>0</v>
      </c>
      <c r="D72" s="395">
        <f>SUM(D69:D71)</f>
        <v>28343</v>
      </c>
      <c r="E72" s="395">
        <f>SUM(E69:E71)</f>
        <v>31048</v>
      </c>
      <c r="F72" s="53">
        <f>SUM(E72)/D72*100</f>
        <v>109.54380270260735</v>
      </c>
    </row>
    <row r="73" spans="1:6" s="10" customFormat="1" ht="13.5" customHeight="1">
      <c r="A73" s="58"/>
      <c r="B73" s="46"/>
      <c r="C73" s="396"/>
      <c r="D73" s="321"/>
      <c r="E73" s="397"/>
      <c r="F73" s="53"/>
    </row>
    <row r="74" spans="1:6" s="4" customFormat="1" ht="12.75">
      <c r="A74" s="7" t="s">
        <v>62</v>
      </c>
      <c r="B74" s="6"/>
      <c r="C74" s="6"/>
      <c r="D74" s="6"/>
      <c r="E74" s="6"/>
      <c r="F74" s="51"/>
    </row>
    <row r="75" spans="1:6" s="4" customFormat="1" ht="12.75">
      <c r="A75" s="14" t="s">
        <v>375</v>
      </c>
      <c r="B75" s="6"/>
      <c r="C75" s="6"/>
      <c r="D75" s="5">
        <v>293</v>
      </c>
      <c r="E75" s="5">
        <v>293</v>
      </c>
      <c r="F75" s="51"/>
    </row>
    <row r="76" spans="1:7" s="3" customFormat="1" ht="12.75">
      <c r="A76" s="14" t="s">
        <v>51</v>
      </c>
      <c r="B76" s="6"/>
      <c r="C76" s="5">
        <v>10094</v>
      </c>
      <c r="D76" s="5">
        <v>10094</v>
      </c>
      <c r="E76" s="5">
        <v>9933</v>
      </c>
      <c r="F76" s="51">
        <f aca="true" t="shared" si="3" ref="F76:F85">SUM(E76)/D76*100</f>
        <v>98.40499306518724</v>
      </c>
      <c r="G76" s="4"/>
    </row>
    <row r="77" spans="1:7" s="3" customFormat="1" ht="12.75">
      <c r="A77" s="52" t="s">
        <v>52</v>
      </c>
      <c r="B77" s="6"/>
      <c r="C77" s="5">
        <v>11327</v>
      </c>
      <c r="D77" s="5">
        <v>11686</v>
      </c>
      <c r="E77" s="5">
        <v>11469</v>
      </c>
      <c r="F77" s="51">
        <f t="shared" si="3"/>
        <v>98.14307718637686</v>
      </c>
      <c r="G77" s="4"/>
    </row>
    <row r="78" spans="1:7" s="3" customFormat="1" ht="12.75">
      <c r="A78" s="52" t="s">
        <v>303</v>
      </c>
      <c r="B78" s="6"/>
      <c r="C78" s="5">
        <v>6470</v>
      </c>
      <c r="D78" s="5"/>
      <c r="E78" s="5"/>
      <c r="F78" s="51"/>
      <c r="G78" s="4"/>
    </row>
    <row r="79" spans="1:7" s="3" customFormat="1" ht="12.75">
      <c r="A79" s="52" t="s">
        <v>304</v>
      </c>
      <c r="B79" s="6"/>
      <c r="C79" s="5">
        <v>4070</v>
      </c>
      <c r="D79" s="5"/>
      <c r="E79" s="5"/>
      <c r="F79" s="51"/>
      <c r="G79" s="4"/>
    </row>
    <row r="80" spans="1:7" s="3" customFormat="1" ht="12.75">
      <c r="A80" s="52" t="s">
        <v>349</v>
      </c>
      <c r="B80" s="6"/>
      <c r="C80" s="5"/>
      <c r="D80" s="5">
        <v>10540</v>
      </c>
      <c r="E80" s="5">
        <v>10667</v>
      </c>
      <c r="F80" s="51">
        <f t="shared" si="3"/>
        <v>101.20493358633776</v>
      </c>
      <c r="G80" s="4"/>
    </row>
    <row r="81" spans="1:7" s="3" customFormat="1" ht="12.75">
      <c r="A81" s="14" t="s">
        <v>305</v>
      </c>
      <c r="B81" s="6"/>
      <c r="C81" s="5">
        <v>1043</v>
      </c>
      <c r="D81" s="5">
        <v>1043</v>
      </c>
      <c r="E81" s="5">
        <v>1165</v>
      </c>
      <c r="F81" s="51">
        <f t="shared" si="3"/>
        <v>111.69702780441035</v>
      </c>
      <c r="G81" s="234"/>
    </row>
    <row r="82" spans="1:7" s="3" customFormat="1" ht="12.75">
      <c r="A82" s="14" t="s">
        <v>306</v>
      </c>
      <c r="B82" s="6"/>
      <c r="C82" s="5"/>
      <c r="D82" s="5">
        <v>3131</v>
      </c>
      <c r="E82" s="5">
        <v>3084</v>
      </c>
      <c r="F82" s="51">
        <f t="shared" si="3"/>
        <v>98.49888214627914</v>
      </c>
      <c r="G82" s="4"/>
    </row>
    <row r="83" spans="1:7" s="3" customFormat="1" ht="14.25" customHeight="1">
      <c r="A83" s="14" t="s">
        <v>373</v>
      </c>
      <c r="B83" s="6"/>
      <c r="C83" s="5"/>
      <c r="D83" s="5">
        <v>3937</v>
      </c>
      <c r="E83" s="5">
        <v>3937</v>
      </c>
      <c r="F83" s="51">
        <f t="shared" si="3"/>
        <v>100</v>
      </c>
      <c r="G83" s="4"/>
    </row>
    <row r="84" spans="1:7" s="3" customFormat="1" ht="14.25" customHeight="1">
      <c r="A84" s="14" t="s">
        <v>374</v>
      </c>
      <c r="B84" s="6"/>
      <c r="C84" s="5"/>
      <c r="D84" s="5">
        <v>1627</v>
      </c>
      <c r="E84" s="5">
        <v>1627</v>
      </c>
      <c r="F84" s="51">
        <f t="shared" si="3"/>
        <v>100</v>
      </c>
      <c r="G84" s="4"/>
    </row>
    <row r="85" spans="1:7" s="3" customFormat="1" ht="14.25" customHeight="1">
      <c r="A85" s="14" t="s">
        <v>376</v>
      </c>
      <c r="B85" s="6"/>
      <c r="C85" s="5"/>
      <c r="D85" s="5">
        <v>989</v>
      </c>
      <c r="E85" s="5">
        <v>989</v>
      </c>
      <c r="F85" s="51">
        <f t="shared" si="3"/>
        <v>100</v>
      </c>
      <c r="G85" s="4"/>
    </row>
    <row r="86" spans="1:7" s="3" customFormat="1" ht="14.25" customHeight="1">
      <c r="A86" s="14"/>
      <c r="B86" s="6"/>
      <c r="C86" s="5"/>
      <c r="D86" s="5"/>
      <c r="E86" s="16"/>
      <c r="F86" s="51"/>
      <c r="G86" s="4"/>
    </row>
    <row r="87" spans="1:6" s="4" customFormat="1" ht="12.75">
      <c r="A87" s="7" t="s">
        <v>20</v>
      </c>
      <c r="B87" s="7"/>
      <c r="C87" s="79">
        <f>SUM(C76:C81)</f>
        <v>33004</v>
      </c>
      <c r="D87" s="79">
        <f>SUM(D75:D86)</f>
        <v>43340</v>
      </c>
      <c r="E87" s="79">
        <f>SUM(E75:E86)</f>
        <v>43164</v>
      </c>
      <c r="F87" s="53">
        <f>SUM(E87)/D87*100</f>
        <v>99.59390862944163</v>
      </c>
    </row>
    <row r="88" spans="1:7" s="3" customFormat="1" ht="14.25">
      <c r="A88" s="49"/>
      <c r="B88" s="7"/>
      <c r="C88" s="48"/>
      <c r="D88" s="16"/>
      <c r="E88" s="16"/>
      <c r="F88" s="81"/>
      <c r="G88" s="4"/>
    </row>
    <row r="89" spans="1:10" s="3" customFormat="1" ht="14.25">
      <c r="A89" s="49"/>
      <c r="B89" s="7"/>
      <c r="C89" s="48"/>
      <c r="D89" s="48"/>
      <c r="E89" s="16"/>
      <c r="F89" s="81"/>
      <c r="G89" s="4"/>
      <c r="J89" s="15"/>
    </row>
    <row r="90" spans="1:7" s="3" customFormat="1" ht="12.75">
      <c r="A90" s="80"/>
      <c r="B90" s="6"/>
      <c r="C90" s="79"/>
      <c r="D90" s="79"/>
      <c r="E90" s="79"/>
      <c r="F90" s="53"/>
      <c r="G90" s="4"/>
    </row>
    <row r="91" spans="1:6" s="4" customFormat="1" ht="12.75">
      <c r="A91" s="7" t="s">
        <v>21</v>
      </c>
      <c r="B91" s="6"/>
      <c r="C91" s="6"/>
      <c r="D91" s="6"/>
      <c r="E91" s="6"/>
      <c r="F91" s="81"/>
    </row>
    <row r="92" spans="1:6" s="4" customFormat="1" ht="12.75">
      <c r="A92" s="6" t="s">
        <v>64</v>
      </c>
      <c r="B92" s="6"/>
      <c r="C92" s="5">
        <v>0</v>
      </c>
      <c r="D92" s="5">
        <v>0</v>
      </c>
      <c r="E92" s="5">
        <v>0</v>
      </c>
      <c r="F92" s="81">
        <v>0</v>
      </c>
    </row>
    <row r="93" spans="1:10" s="4" customFormat="1" ht="12.75">
      <c r="A93" s="6" t="s">
        <v>65</v>
      </c>
      <c r="B93" s="6"/>
      <c r="C93" s="5">
        <v>0</v>
      </c>
      <c r="D93" s="5">
        <v>0</v>
      </c>
      <c r="E93" s="5">
        <v>0</v>
      </c>
      <c r="F93" s="81">
        <v>0</v>
      </c>
      <c r="J93" s="10"/>
    </row>
    <row r="94" spans="1:7" s="3" customFormat="1" ht="12.75">
      <c r="A94" s="6"/>
      <c r="B94" s="6"/>
      <c r="C94" s="5">
        <v>0</v>
      </c>
      <c r="D94" s="5">
        <v>0</v>
      </c>
      <c r="E94" s="5">
        <v>0</v>
      </c>
      <c r="F94" s="81">
        <v>0</v>
      </c>
      <c r="G94" s="4"/>
    </row>
    <row r="95" spans="1:7" s="3" customFormat="1" ht="12.75">
      <c r="A95" s="7" t="s">
        <v>39</v>
      </c>
      <c r="B95" s="7"/>
      <c r="C95" s="79">
        <v>87091</v>
      </c>
      <c r="D95" s="79">
        <v>210923</v>
      </c>
      <c r="E95" s="79">
        <v>210923</v>
      </c>
      <c r="F95" s="53">
        <f>SUM(E95)/D95*100</f>
        <v>100</v>
      </c>
      <c r="G95" s="4"/>
    </row>
    <row r="96" spans="1:7" s="3" customFormat="1" ht="12.75">
      <c r="A96" s="47"/>
      <c r="B96" s="7"/>
      <c r="C96" s="5"/>
      <c r="D96" s="5"/>
      <c r="E96" s="5"/>
      <c r="F96" s="53"/>
      <c r="G96" s="4"/>
    </row>
    <row r="97" spans="1:7" s="3" customFormat="1" ht="12.75">
      <c r="A97" s="47"/>
      <c r="B97" s="7"/>
      <c r="C97" s="5"/>
      <c r="D97" s="5"/>
      <c r="E97" s="5"/>
      <c r="F97" s="53"/>
      <c r="G97" s="4"/>
    </row>
    <row r="98" spans="1:7" s="3" customFormat="1" ht="12.75">
      <c r="A98" s="7" t="s">
        <v>201</v>
      </c>
      <c r="B98" s="45"/>
      <c r="C98" s="398">
        <v>0</v>
      </c>
      <c r="D98" s="338">
        <v>107</v>
      </c>
      <c r="E98" s="79">
        <v>9995</v>
      </c>
      <c r="F98" s="53"/>
      <c r="G98" s="4"/>
    </row>
    <row r="99" spans="1:7" s="3" customFormat="1" ht="12.75">
      <c r="A99" s="7"/>
      <c r="B99" s="45"/>
      <c r="C99" s="398"/>
      <c r="D99" s="338"/>
      <c r="E99" s="79"/>
      <c r="F99" s="53"/>
      <c r="G99" s="4"/>
    </row>
    <row r="100" spans="1:7" s="3" customFormat="1" ht="12.75">
      <c r="A100" s="46" t="s">
        <v>307</v>
      </c>
      <c r="B100" s="46"/>
      <c r="C100" s="307">
        <f>SUM(C98,C95,C87,C53,C41)</f>
        <v>563349</v>
      </c>
      <c r="D100" s="307">
        <f>SUM(D98,D95,D87,D72,D53,D41)</f>
        <v>733475</v>
      </c>
      <c r="E100" s="307">
        <f>SUM(E98,E95,E87,E72,E53,E41)</f>
        <v>763661</v>
      </c>
      <c r="F100" s="53">
        <f>SUM(E100)/D100*100</f>
        <v>104.11547769180953</v>
      </c>
      <c r="G100" s="4"/>
    </row>
    <row r="101" spans="1:7" s="3" customFormat="1" ht="12.75">
      <c r="A101" s="14"/>
      <c r="B101" s="7"/>
      <c r="C101" s="5">
        <v>0</v>
      </c>
      <c r="D101" s="5">
        <v>0</v>
      </c>
      <c r="E101" s="5">
        <v>0</v>
      </c>
      <c r="F101" s="53">
        <v>0</v>
      </c>
      <c r="G101" s="4"/>
    </row>
    <row r="102" spans="1:7" s="3" customFormat="1" ht="16.5" customHeight="1">
      <c r="A102" s="7"/>
      <c r="B102" s="45"/>
      <c r="C102" s="398"/>
      <c r="D102" s="338"/>
      <c r="E102" s="79"/>
      <c r="F102" s="53"/>
      <c r="G102"/>
    </row>
    <row r="103" spans="1:7" s="3" customFormat="1" ht="15">
      <c r="A103" s="56"/>
      <c r="B103" s="7"/>
      <c r="C103" s="322"/>
      <c r="D103" s="322"/>
      <c r="E103" s="322"/>
      <c r="F103" s="55"/>
      <c r="G103"/>
    </row>
    <row r="104" spans="1:6" ht="20.25" customHeight="1">
      <c r="A104" s="7" t="s">
        <v>40</v>
      </c>
      <c r="B104" s="7"/>
      <c r="C104" s="322"/>
      <c r="D104" s="322"/>
      <c r="E104" s="322"/>
      <c r="F104" s="55"/>
    </row>
    <row r="105" spans="1:6" ht="12.75" customHeight="1">
      <c r="A105" s="14" t="s">
        <v>53</v>
      </c>
      <c r="B105" s="7"/>
      <c r="C105" s="16">
        <v>110887</v>
      </c>
      <c r="D105" s="16">
        <v>114409</v>
      </c>
      <c r="E105" s="16">
        <v>106577</v>
      </c>
      <c r="F105" s="81">
        <f>SUM(E105)/D105*100</f>
        <v>93.15438470749679</v>
      </c>
    </row>
    <row r="106" spans="1:6" ht="12.75">
      <c r="A106" s="14" t="s">
        <v>41</v>
      </c>
      <c r="B106" s="7"/>
      <c r="C106" s="16">
        <v>160714</v>
      </c>
      <c r="D106" s="16">
        <v>166686</v>
      </c>
      <c r="E106" s="16">
        <v>158690</v>
      </c>
      <c r="F106" s="81">
        <f>SUM(E106)/D106*100</f>
        <v>95.20295645705097</v>
      </c>
    </row>
    <row r="107" spans="1:6" ht="14.25" customHeight="1">
      <c r="A107" s="14" t="s">
        <v>42</v>
      </c>
      <c r="B107" s="7"/>
      <c r="C107" s="16">
        <v>17325</v>
      </c>
      <c r="D107" s="16">
        <v>18935</v>
      </c>
      <c r="E107" s="16">
        <v>17298</v>
      </c>
      <c r="F107" s="81">
        <f>SUM(E107)/D107*100</f>
        <v>91.35463427515184</v>
      </c>
    </row>
    <row r="108" spans="1:6" s="50" customFormat="1" ht="14.25" customHeight="1">
      <c r="A108" s="46" t="s">
        <v>43</v>
      </c>
      <c r="B108" s="7"/>
      <c r="C108" s="79">
        <f>SUM(C105:C107)</f>
        <v>288926</v>
      </c>
      <c r="D108" s="79">
        <f>SUM(D105:D107)</f>
        <v>300030</v>
      </c>
      <c r="E108" s="79">
        <f>SUM(E105:E107)</f>
        <v>282565</v>
      </c>
      <c r="F108" s="53">
        <f>SUM(E108)/D108*100</f>
        <v>94.17891544178916</v>
      </c>
    </row>
    <row r="109" spans="1:6" s="50" customFormat="1" ht="14.25" customHeight="1">
      <c r="A109" s="46"/>
      <c r="B109" s="7"/>
      <c r="C109" s="16"/>
      <c r="D109" s="16"/>
      <c r="E109" s="16"/>
      <c r="F109" s="53"/>
    </row>
    <row r="110" spans="1:6" s="50" customFormat="1" ht="14.25" customHeight="1" thickBot="1">
      <c r="A110" s="351"/>
      <c r="B110" s="399"/>
      <c r="C110" s="350"/>
      <c r="D110" s="350"/>
      <c r="E110" s="400"/>
      <c r="F110" s="349"/>
    </row>
    <row r="111" spans="1:7" s="3" customFormat="1" ht="13.5" thickBot="1">
      <c r="A111" s="401" t="s">
        <v>22</v>
      </c>
      <c r="B111" s="402"/>
      <c r="C111" s="377">
        <f>SUM(C108,C100)</f>
        <v>852275</v>
      </c>
      <c r="D111" s="377">
        <f>SUM(D108,D100)</f>
        <v>1033505</v>
      </c>
      <c r="E111" s="377">
        <f>SUM(E108,E100)</f>
        <v>1046226</v>
      </c>
      <c r="F111" s="403">
        <f>SUM(E111)/D111*100</f>
        <v>101.23086003454264</v>
      </c>
      <c r="G111"/>
    </row>
    <row r="112" spans="1:6" ht="12.75">
      <c r="A112" s="3"/>
      <c r="B112" s="3"/>
      <c r="C112" s="361"/>
      <c r="D112" s="376"/>
      <c r="E112" s="86"/>
      <c r="F112" s="3"/>
    </row>
    <row r="113" spans="1:6" s="3" customFormat="1" ht="12.75">
      <c r="A113" s="4"/>
      <c r="B113"/>
      <c r="C113" s="172"/>
      <c r="D113" s="378"/>
      <c r="E113"/>
      <c r="F113"/>
    </row>
    <row r="114" ht="12.75">
      <c r="A114" s="4"/>
    </row>
    <row r="115" spans="1:6" ht="12.75">
      <c r="A115" s="3"/>
      <c r="B115" s="3"/>
      <c r="C115" s="361"/>
      <c r="D115" s="376"/>
      <c r="E115" s="3"/>
      <c r="F115" s="3"/>
    </row>
  </sheetData>
  <sheetProtection/>
  <mergeCells count="15">
    <mergeCell ref="A1:E1"/>
    <mergeCell ref="A2:F2"/>
    <mergeCell ref="A4:A5"/>
    <mergeCell ref="C4:C5"/>
    <mergeCell ref="D4:D5"/>
    <mergeCell ref="E4:E5"/>
    <mergeCell ref="F4:F5"/>
    <mergeCell ref="A60:E60"/>
    <mergeCell ref="A61:F61"/>
    <mergeCell ref="A64:F64"/>
    <mergeCell ref="A65:A66"/>
    <mergeCell ref="C65:C66"/>
    <mergeCell ref="D65:D66"/>
    <mergeCell ref="E65:E66"/>
    <mergeCell ref="F65:F66"/>
  </mergeCells>
  <printOptions/>
  <pageMargins left="0.75" right="0.75" top="1" bottom="1" header="0.5" footer="0.5"/>
  <pageSetup horizontalDpi="600" verticalDpi="600" orientation="portrait" paperSize="9" scale="97" r:id="rId3"/>
  <headerFooter alignWithMargins="0">
    <oddHeader>&amp;R&amp;"Times New Roman,Félkövér dőlt"&amp;P. oldal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I36"/>
  <sheetViews>
    <sheetView zoomScalePageLayoutView="0" workbookViewId="0" topLeftCell="A1">
      <selection activeCell="M16" sqref="M16"/>
    </sheetView>
  </sheetViews>
  <sheetFormatPr defaultColWidth="9.140625" defaultRowHeight="12.75"/>
  <cols>
    <col min="8" max="8" width="6.00390625" style="0" customWidth="1"/>
    <col min="9" max="9" width="14.8515625" style="0" customWidth="1"/>
  </cols>
  <sheetData>
    <row r="2" spans="3:9" ht="12.75">
      <c r="C2" t="s">
        <v>289</v>
      </c>
      <c r="G2" s="10"/>
      <c r="I2" s="19" t="s">
        <v>297</v>
      </c>
    </row>
    <row r="3" ht="12.75">
      <c r="C3" t="s">
        <v>36</v>
      </c>
    </row>
    <row r="4" ht="12.75">
      <c r="C4" t="s">
        <v>37</v>
      </c>
    </row>
    <row r="5" ht="12.75">
      <c r="C5" t="s">
        <v>38</v>
      </c>
    </row>
    <row r="9" spans="1:9" ht="12.75">
      <c r="A9" s="198" t="s">
        <v>405</v>
      </c>
      <c r="B9" s="198"/>
      <c r="C9" s="198"/>
      <c r="D9" s="198"/>
      <c r="E9" s="198"/>
      <c r="F9" s="198"/>
      <c r="G9" s="19"/>
      <c r="H9" s="19"/>
      <c r="I9" s="19"/>
    </row>
    <row r="10" ht="15.75">
      <c r="D10" s="199"/>
    </row>
    <row r="14" ht="15.75">
      <c r="A14" s="200" t="s">
        <v>329</v>
      </c>
    </row>
    <row r="15" spans="1:7" ht="15.75">
      <c r="A15" s="201"/>
      <c r="G15" s="343"/>
    </row>
    <row r="16" ht="15.75">
      <c r="G16" s="202"/>
    </row>
    <row r="17" spans="1:7" ht="15.75">
      <c r="A17" s="201"/>
      <c r="G17" s="203"/>
    </row>
    <row r="18" spans="1:9" ht="15.75">
      <c r="A18" s="296" t="s">
        <v>252</v>
      </c>
      <c r="B18" s="297"/>
      <c r="C18" s="297"/>
      <c r="D18" s="297"/>
      <c r="E18" s="297"/>
      <c r="F18" s="94"/>
      <c r="G18" s="298"/>
      <c r="H18" s="95"/>
      <c r="I18" s="337">
        <v>542742</v>
      </c>
    </row>
    <row r="19" spans="1:9" ht="15.75">
      <c r="A19" s="296" t="s">
        <v>253</v>
      </c>
      <c r="B19" s="297"/>
      <c r="C19" s="297"/>
      <c r="D19" s="297"/>
      <c r="E19" s="297"/>
      <c r="F19" s="94"/>
      <c r="G19" s="299"/>
      <c r="H19" s="95"/>
      <c r="I19" s="337">
        <v>591208</v>
      </c>
    </row>
    <row r="20" spans="1:9" ht="15.75">
      <c r="A20" s="300" t="s">
        <v>254</v>
      </c>
      <c r="B20" s="94"/>
      <c r="C20" s="94"/>
      <c r="D20" s="94"/>
      <c r="E20" s="94"/>
      <c r="F20" s="94"/>
      <c r="G20" s="299"/>
      <c r="H20" s="95"/>
      <c r="I20" s="342">
        <f>(I18-I19)</f>
        <v>-48466</v>
      </c>
    </row>
    <row r="21" spans="1:9" ht="15.75">
      <c r="A21" s="296" t="s">
        <v>255</v>
      </c>
      <c r="B21" s="297"/>
      <c r="C21" s="297"/>
      <c r="D21" s="297"/>
      <c r="E21" s="297"/>
      <c r="F21" s="94"/>
      <c r="G21" s="299"/>
      <c r="H21" s="95"/>
      <c r="I21" s="360">
        <v>503484</v>
      </c>
    </row>
    <row r="22" spans="1:9" ht="15.75">
      <c r="A22" s="296" t="s">
        <v>256</v>
      </c>
      <c r="B22" s="297"/>
      <c r="C22" s="297"/>
      <c r="D22" s="297"/>
      <c r="E22" s="297"/>
      <c r="F22" s="94"/>
      <c r="G22" s="299"/>
      <c r="H22" s="95"/>
      <c r="I22" s="360">
        <v>293067</v>
      </c>
    </row>
    <row r="23" spans="1:9" ht="15.75">
      <c r="A23" s="300" t="s">
        <v>257</v>
      </c>
      <c r="B23" s="94"/>
      <c r="C23" s="94"/>
      <c r="D23" s="94"/>
      <c r="E23" s="94"/>
      <c r="F23" s="94"/>
      <c r="G23" s="299"/>
      <c r="H23" s="95"/>
      <c r="I23" s="342">
        <v>210417</v>
      </c>
    </row>
    <row r="24" spans="1:9" ht="15.75">
      <c r="A24" s="300" t="s">
        <v>258</v>
      </c>
      <c r="B24" s="297"/>
      <c r="C24" s="297"/>
      <c r="D24" s="297"/>
      <c r="E24" s="301"/>
      <c r="F24" s="94"/>
      <c r="G24" s="299"/>
      <c r="H24" s="95"/>
      <c r="I24" s="342">
        <v>161951</v>
      </c>
    </row>
    <row r="25" spans="1:9" ht="15.75">
      <c r="A25" s="296" t="s">
        <v>259</v>
      </c>
      <c r="B25" s="297"/>
      <c r="C25" s="297"/>
      <c r="D25" s="297"/>
      <c r="E25" s="297"/>
      <c r="F25" s="297"/>
      <c r="G25" s="299"/>
      <c r="H25" s="95"/>
      <c r="I25" s="342">
        <v>0</v>
      </c>
    </row>
    <row r="26" spans="1:9" ht="15.75">
      <c r="A26" s="296" t="s">
        <v>260</v>
      </c>
      <c r="B26" s="297"/>
      <c r="C26" s="297"/>
      <c r="D26" s="297"/>
      <c r="E26" s="297"/>
      <c r="F26" s="297"/>
      <c r="G26" s="302"/>
      <c r="H26" s="95"/>
      <c r="I26" s="342">
        <v>0</v>
      </c>
    </row>
    <row r="27" spans="1:9" ht="15.75">
      <c r="A27" s="300" t="s">
        <v>261</v>
      </c>
      <c r="B27" s="303"/>
      <c r="C27" s="303"/>
      <c r="D27" s="303"/>
      <c r="E27" s="303"/>
      <c r="F27" s="303"/>
      <c r="G27" s="302"/>
      <c r="H27" s="95"/>
      <c r="I27" s="342">
        <v>0</v>
      </c>
    </row>
    <row r="28" spans="1:9" ht="15.75">
      <c r="A28" s="296" t="s">
        <v>262</v>
      </c>
      <c r="B28" s="297"/>
      <c r="C28" s="297"/>
      <c r="D28" s="297"/>
      <c r="E28" s="297"/>
      <c r="F28" s="297"/>
      <c r="G28" s="299"/>
      <c r="H28" s="95"/>
      <c r="I28" s="342">
        <v>0</v>
      </c>
    </row>
    <row r="29" spans="1:9" ht="15.75">
      <c r="A29" s="296" t="s">
        <v>263</v>
      </c>
      <c r="B29" s="297"/>
      <c r="C29" s="297"/>
      <c r="D29" s="297"/>
      <c r="E29" s="297"/>
      <c r="F29" s="297"/>
      <c r="G29" s="302"/>
      <c r="H29" s="95"/>
      <c r="I29" s="342">
        <v>0</v>
      </c>
    </row>
    <row r="30" spans="1:9" ht="15.75">
      <c r="A30" s="300" t="s">
        <v>264</v>
      </c>
      <c r="B30" s="94"/>
      <c r="C30" s="94"/>
      <c r="D30" s="94"/>
      <c r="E30" s="94"/>
      <c r="F30" s="94"/>
      <c r="G30" s="298"/>
      <c r="H30" s="95"/>
      <c r="I30" s="342">
        <v>0</v>
      </c>
    </row>
    <row r="31" spans="1:9" ht="15.75">
      <c r="A31" s="300" t="s">
        <v>265</v>
      </c>
      <c r="B31" s="94"/>
      <c r="C31" s="94"/>
      <c r="D31" s="94"/>
      <c r="E31" s="94"/>
      <c r="F31" s="94"/>
      <c r="G31" s="299"/>
      <c r="H31" s="95"/>
      <c r="I31" s="342">
        <v>0</v>
      </c>
    </row>
    <row r="32" spans="1:9" ht="15.75">
      <c r="A32" s="300" t="s">
        <v>266</v>
      </c>
      <c r="B32" s="94"/>
      <c r="C32" s="94"/>
      <c r="D32" s="94"/>
      <c r="E32" s="94"/>
      <c r="F32" s="94"/>
      <c r="G32" s="299"/>
      <c r="H32" s="95"/>
      <c r="I32" s="342">
        <f>SUM(I24:I31)</f>
        <v>161951</v>
      </c>
    </row>
    <row r="33" spans="1:9" ht="15.75">
      <c r="A33" s="300" t="s">
        <v>267</v>
      </c>
      <c r="B33" s="94"/>
      <c r="C33" s="94"/>
      <c r="D33" s="94"/>
      <c r="E33" s="94"/>
      <c r="F33" s="94"/>
      <c r="G33" s="299"/>
      <c r="H33" s="95"/>
      <c r="I33" s="342">
        <v>72579</v>
      </c>
    </row>
    <row r="34" spans="1:9" ht="15.75">
      <c r="A34" s="300" t="s">
        <v>268</v>
      </c>
      <c r="B34" s="303"/>
      <c r="C34" s="303"/>
      <c r="D34" s="303"/>
      <c r="E34" s="303"/>
      <c r="F34" s="303"/>
      <c r="G34" s="299"/>
      <c r="H34" s="95"/>
      <c r="I34" s="342">
        <f>(I32-I33)</f>
        <v>89372</v>
      </c>
    </row>
    <row r="35" spans="1:9" ht="15.75">
      <c r="A35" s="300" t="s">
        <v>269</v>
      </c>
      <c r="B35" s="304"/>
      <c r="C35" s="304"/>
      <c r="D35" s="304" t="s">
        <v>270</v>
      </c>
      <c r="E35" s="305"/>
      <c r="F35" s="305"/>
      <c r="G35" s="298"/>
      <c r="H35" s="95"/>
      <c r="I35" s="342">
        <v>0</v>
      </c>
    </row>
    <row r="36" spans="1:9" ht="15.75">
      <c r="A36" s="300" t="s">
        <v>271</v>
      </c>
      <c r="B36" s="303"/>
      <c r="C36" s="303"/>
      <c r="D36" s="303"/>
      <c r="E36" s="303"/>
      <c r="F36" s="303"/>
      <c r="G36" s="299"/>
      <c r="H36" s="95"/>
      <c r="I36" s="34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50"/>
  <sheetViews>
    <sheetView view="pageBreakPreview" zoomScaleSheetLayoutView="100" zoomScalePageLayoutView="0" workbookViewId="0" topLeftCell="A1">
      <selection activeCell="E43" sqref="E43"/>
    </sheetView>
  </sheetViews>
  <sheetFormatPr defaultColWidth="9.140625" defaultRowHeight="12.75"/>
  <cols>
    <col min="1" max="1" width="8.28125" style="0" customWidth="1"/>
    <col min="2" max="2" width="47.7109375" style="0" customWidth="1"/>
    <col min="3" max="3" width="10.28125" style="458" customWidth="1"/>
    <col min="4" max="4" width="10.421875" style="458" bestFit="1" customWidth="1"/>
    <col min="5" max="5" width="13.57421875" style="458" customWidth="1"/>
  </cols>
  <sheetData>
    <row r="1" spans="1:5" ht="15">
      <c r="A1" s="540"/>
      <c r="B1" s="541"/>
      <c r="C1" s="434"/>
      <c r="D1" s="434"/>
      <c r="E1" s="435" t="s">
        <v>290</v>
      </c>
    </row>
    <row r="2" spans="1:5" ht="15">
      <c r="A2" s="542"/>
      <c r="B2" s="532"/>
      <c r="C2" s="532"/>
      <c r="D2" s="532"/>
      <c r="E2" s="543"/>
    </row>
    <row r="3" spans="1:5" ht="15">
      <c r="A3" s="542" t="s">
        <v>334</v>
      </c>
      <c r="B3" s="532"/>
      <c r="C3" s="532"/>
      <c r="D3" s="532"/>
      <c r="E3" s="543"/>
    </row>
    <row r="4" spans="1:5" ht="13.5" thickBot="1">
      <c r="A4" s="339"/>
      <c r="B4" s="85"/>
      <c r="C4" s="544" t="s">
        <v>126</v>
      </c>
      <c r="D4" s="544"/>
      <c r="E4" s="545"/>
    </row>
    <row r="5" spans="1:5" ht="12.75">
      <c r="A5" s="533" t="s">
        <v>127</v>
      </c>
      <c r="B5" s="535" t="s">
        <v>128</v>
      </c>
      <c r="C5" s="537" t="s">
        <v>129</v>
      </c>
      <c r="D5" s="537"/>
      <c r="E5" s="538" t="s">
        <v>2</v>
      </c>
    </row>
    <row r="6" spans="1:10" ht="15">
      <c r="A6" s="534"/>
      <c r="B6" s="536"/>
      <c r="C6" s="436" t="s">
        <v>130</v>
      </c>
      <c r="D6" s="436" t="s">
        <v>131</v>
      </c>
      <c r="E6" s="539"/>
      <c r="F6" s="532"/>
      <c r="G6" s="532"/>
      <c r="H6" s="532"/>
      <c r="I6" s="532"/>
      <c r="J6" s="532"/>
    </row>
    <row r="7" spans="1:5" ht="12.75">
      <c r="A7" s="206" t="s">
        <v>116</v>
      </c>
      <c r="B7" s="45" t="s">
        <v>132</v>
      </c>
      <c r="C7" s="437">
        <v>243957</v>
      </c>
      <c r="D7" s="437">
        <v>258924</v>
      </c>
      <c r="E7" s="438">
        <v>251750</v>
      </c>
    </row>
    <row r="8" spans="1:5" ht="12.75">
      <c r="A8" s="206" t="s">
        <v>118</v>
      </c>
      <c r="B8" s="45" t="s">
        <v>133</v>
      </c>
      <c r="C8" s="437">
        <v>47323</v>
      </c>
      <c r="D8" s="437">
        <v>50981</v>
      </c>
      <c r="E8" s="438">
        <v>50319</v>
      </c>
    </row>
    <row r="9" spans="1:5" ht="12.75">
      <c r="A9" s="206" t="s">
        <v>119</v>
      </c>
      <c r="B9" s="45" t="s">
        <v>134</v>
      </c>
      <c r="C9" s="437">
        <v>136738</v>
      </c>
      <c r="D9" s="437">
        <v>156823</v>
      </c>
      <c r="E9" s="438">
        <v>135171</v>
      </c>
    </row>
    <row r="10" spans="1:5" ht="12.75">
      <c r="A10" s="206" t="s">
        <v>120</v>
      </c>
      <c r="B10" s="45" t="s">
        <v>135</v>
      </c>
      <c r="C10" s="437">
        <v>16135</v>
      </c>
      <c r="D10" s="437">
        <v>20464</v>
      </c>
      <c r="E10" s="438">
        <v>20449</v>
      </c>
    </row>
    <row r="11" spans="1:5" ht="12.75">
      <c r="A11" s="206" t="s">
        <v>136</v>
      </c>
      <c r="B11" s="45" t="s">
        <v>137</v>
      </c>
      <c r="C11" s="437">
        <v>20800</v>
      </c>
      <c r="D11" s="437">
        <v>21525</v>
      </c>
      <c r="E11" s="438">
        <v>17916</v>
      </c>
    </row>
    <row r="12" spans="1:5" ht="12.75">
      <c r="A12" s="206" t="s">
        <v>138</v>
      </c>
      <c r="B12" s="45" t="s">
        <v>315</v>
      </c>
      <c r="C12" s="437">
        <v>555</v>
      </c>
      <c r="D12" s="437">
        <v>680</v>
      </c>
      <c r="E12" s="438">
        <v>680</v>
      </c>
    </row>
    <row r="13" spans="1:5" ht="12.75">
      <c r="A13" s="206" t="s">
        <v>139</v>
      </c>
      <c r="B13" s="45" t="s">
        <v>140</v>
      </c>
      <c r="C13" s="437">
        <v>82000</v>
      </c>
      <c r="D13" s="437">
        <v>91709</v>
      </c>
      <c r="E13" s="438">
        <v>90482</v>
      </c>
    </row>
    <row r="14" spans="1:5" ht="12.75">
      <c r="A14" s="206" t="s">
        <v>141</v>
      </c>
      <c r="B14" s="45" t="s">
        <v>142</v>
      </c>
      <c r="C14" s="437">
        <v>16441</v>
      </c>
      <c r="D14" s="437">
        <v>25586</v>
      </c>
      <c r="E14" s="438">
        <v>23882</v>
      </c>
    </row>
    <row r="15" spans="1:5" ht="12.75">
      <c r="A15" s="206" t="s">
        <v>143</v>
      </c>
      <c r="B15" s="45" t="s">
        <v>144</v>
      </c>
      <c r="C15" s="437"/>
      <c r="D15" s="437"/>
      <c r="E15" s="438"/>
    </row>
    <row r="16" spans="1:5" ht="12.75">
      <c r="A16" s="206" t="s">
        <v>145</v>
      </c>
      <c r="B16" s="45" t="s">
        <v>146</v>
      </c>
      <c r="C16" s="437"/>
      <c r="D16" s="437"/>
      <c r="E16" s="438"/>
    </row>
    <row r="17" spans="1:5" ht="12.75">
      <c r="A17" s="206" t="s">
        <v>147</v>
      </c>
      <c r="B17" s="45" t="s">
        <v>148</v>
      </c>
      <c r="C17" s="437"/>
      <c r="D17" s="437"/>
      <c r="E17" s="438"/>
    </row>
    <row r="18" spans="1:5" ht="12.75">
      <c r="A18" s="206" t="s">
        <v>149</v>
      </c>
      <c r="B18" s="45" t="s">
        <v>150</v>
      </c>
      <c r="C18" s="437"/>
      <c r="D18" s="437"/>
      <c r="E18" s="438"/>
    </row>
    <row r="19" spans="1:5" ht="12.75">
      <c r="A19" s="206" t="s">
        <v>151</v>
      </c>
      <c r="B19" s="207" t="s">
        <v>152</v>
      </c>
      <c r="C19" s="439">
        <f>SUM(C7:C18)</f>
        <v>563949</v>
      </c>
      <c r="D19" s="439">
        <f>SUM(D7:D18)</f>
        <v>626692</v>
      </c>
      <c r="E19" s="440">
        <f>SUM(E7:E18)</f>
        <v>590649</v>
      </c>
    </row>
    <row r="20" spans="1:5" ht="12.75">
      <c r="A20" s="206" t="s">
        <v>153</v>
      </c>
      <c r="B20" s="45" t="s">
        <v>154</v>
      </c>
      <c r="C20" s="437"/>
      <c r="D20" s="437"/>
      <c r="E20" s="438"/>
    </row>
    <row r="21" spans="1:5" ht="12.75">
      <c r="A21" s="206" t="s">
        <v>155</v>
      </c>
      <c r="B21" s="45" t="s">
        <v>156</v>
      </c>
      <c r="C21" s="437"/>
      <c r="D21" s="437"/>
      <c r="E21" s="438"/>
    </row>
    <row r="22" spans="1:5" ht="12.75">
      <c r="A22" s="206" t="s">
        <v>157</v>
      </c>
      <c r="B22" s="45" t="s">
        <v>158</v>
      </c>
      <c r="C22" s="437"/>
      <c r="D22" s="437"/>
      <c r="E22" s="438"/>
    </row>
    <row r="23" spans="1:5" ht="12.75">
      <c r="A23" s="324" t="s">
        <v>159</v>
      </c>
      <c r="B23" s="207" t="s">
        <v>282</v>
      </c>
      <c r="C23" s="439">
        <v>0</v>
      </c>
      <c r="D23" s="439">
        <v>10502</v>
      </c>
      <c r="E23" s="440">
        <v>10502</v>
      </c>
    </row>
    <row r="24" spans="1:5" ht="12.75">
      <c r="A24" s="206" t="s">
        <v>160</v>
      </c>
      <c r="B24" s="45" t="s">
        <v>389</v>
      </c>
      <c r="C24" s="437">
        <v>0</v>
      </c>
      <c r="D24" s="437">
        <v>559</v>
      </c>
      <c r="E24" s="438">
        <v>559</v>
      </c>
    </row>
    <row r="25" spans="1:5" ht="12.75">
      <c r="A25" s="206" t="s">
        <v>161</v>
      </c>
      <c r="B25" s="45" t="s">
        <v>83</v>
      </c>
      <c r="C25" s="437"/>
      <c r="D25" s="437">
        <v>95722</v>
      </c>
      <c r="E25" s="438"/>
    </row>
    <row r="26" spans="1:5" ht="12.75">
      <c r="A26" s="206" t="s">
        <v>162</v>
      </c>
      <c r="B26" s="205" t="s">
        <v>31</v>
      </c>
      <c r="C26" s="436">
        <f>SUM(C19:C25)</f>
        <v>563949</v>
      </c>
      <c r="D26" s="436">
        <f>SUM(D19:D25)</f>
        <v>733475</v>
      </c>
      <c r="E26" s="441">
        <f>SUM(E19:E25)</f>
        <v>601710</v>
      </c>
    </row>
    <row r="27" spans="1:5" ht="12.75">
      <c r="A27" s="206" t="s">
        <v>164</v>
      </c>
      <c r="B27" s="45" t="s">
        <v>163</v>
      </c>
      <c r="C27" s="437">
        <v>146769</v>
      </c>
      <c r="D27" s="442">
        <v>153808</v>
      </c>
      <c r="E27" s="438">
        <v>171577</v>
      </c>
    </row>
    <row r="28" spans="1:5" ht="12.75">
      <c r="A28" s="206" t="s">
        <v>165</v>
      </c>
      <c r="B28" s="45" t="s">
        <v>287</v>
      </c>
      <c r="C28" s="437">
        <v>33004</v>
      </c>
      <c r="D28" s="442">
        <v>43340</v>
      </c>
      <c r="E28" s="438">
        <v>43164</v>
      </c>
    </row>
    <row r="29" spans="1:5" ht="12.75">
      <c r="A29" s="206" t="s">
        <v>166</v>
      </c>
      <c r="B29" s="45" t="s">
        <v>284</v>
      </c>
      <c r="C29" s="437">
        <v>0</v>
      </c>
      <c r="D29" s="442"/>
      <c r="E29" s="438"/>
    </row>
    <row r="30" spans="1:5" ht="12.75">
      <c r="A30" s="325" t="s">
        <v>168</v>
      </c>
      <c r="B30" s="45" t="s">
        <v>167</v>
      </c>
      <c r="C30" s="437">
        <v>0</v>
      </c>
      <c r="D30" s="442">
        <v>28343</v>
      </c>
      <c r="E30" s="438">
        <v>31048</v>
      </c>
    </row>
    <row r="31" spans="1:5" ht="12.75">
      <c r="A31" s="206" t="s">
        <v>169</v>
      </c>
      <c r="B31" s="45" t="s">
        <v>285</v>
      </c>
      <c r="C31" s="437">
        <v>0</v>
      </c>
      <c r="D31" s="442">
        <v>0</v>
      </c>
      <c r="E31" s="438">
        <v>0</v>
      </c>
    </row>
    <row r="32" spans="1:5" ht="12.75">
      <c r="A32" s="206" t="s">
        <v>171</v>
      </c>
      <c r="B32" s="45" t="s">
        <v>170</v>
      </c>
      <c r="C32" s="437">
        <v>0</v>
      </c>
      <c r="D32" s="442">
        <v>0</v>
      </c>
      <c r="E32" s="438">
        <v>0</v>
      </c>
    </row>
    <row r="33" spans="1:5" ht="12.75">
      <c r="A33" s="206" t="s">
        <v>173</v>
      </c>
      <c r="B33" s="45" t="s">
        <v>172</v>
      </c>
      <c r="C33" s="437"/>
      <c r="D33" s="442">
        <v>0</v>
      </c>
      <c r="E33" s="438">
        <v>0</v>
      </c>
    </row>
    <row r="34" spans="1:5" ht="12.75">
      <c r="A34" s="206" t="s">
        <v>175</v>
      </c>
      <c r="B34" s="45" t="s">
        <v>174</v>
      </c>
      <c r="C34" s="437">
        <v>296485</v>
      </c>
      <c r="D34" s="442">
        <v>296954</v>
      </c>
      <c r="E34" s="438">
        <v>296954</v>
      </c>
    </row>
    <row r="35" spans="1:5" ht="12.75">
      <c r="A35" s="206" t="s">
        <v>176</v>
      </c>
      <c r="B35" s="207" t="s">
        <v>286</v>
      </c>
      <c r="C35" s="443">
        <v>296485</v>
      </c>
      <c r="D35" s="443">
        <v>296954</v>
      </c>
      <c r="E35" s="444">
        <v>296954</v>
      </c>
    </row>
    <row r="36" spans="1:5" ht="12.75">
      <c r="A36" s="206" t="s">
        <v>178</v>
      </c>
      <c r="B36" s="205" t="s">
        <v>177</v>
      </c>
      <c r="C36" s="436">
        <f>SUM(C34,C33,C32,C31,C30,C29,C28,C27)</f>
        <v>476258</v>
      </c>
      <c r="D36" s="436">
        <f>SUM(D27,D28,D29,D30,D32,D33,D34)</f>
        <v>522445</v>
      </c>
      <c r="E36" s="441">
        <f>SUM(E27,E28,E29,E30,E32,E33,E34)</f>
        <v>542743</v>
      </c>
    </row>
    <row r="37" spans="1:5" ht="12.75">
      <c r="A37" s="206" t="s">
        <v>180</v>
      </c>
      <c r="B37" s="14" t="s">
        <v>179</v>
      </c>
      <c r="C37" s="437">
        <v>0</v>
      </c>
      <c r="D37" s="439"/>
      <c r="E37" s="440"/>
    </row>
    <row r="38" spans="1:5" ht="12.75">
      <c r="A38" s="206" t="s">
        <v>182</v>
      </c>
      <c r="B38" s="209" t="s">
        <v>181</v>
      </c>
      <c r="C38" s="436"/>
      <c r="D38" s="443"/>
      <c r="E38" s="444">
        <v>0</v>
      </c>
    </row>
    <row r="39" spans="1:5" s="19" customFormat="1" ht="12.75">
      <c r="A39" s="208" t="s">
        <v>184</v>
      </c>
      <c r="B39" s="207" t="s">
        <v>183</v>
      </c>
      <c r="C39" s="439">
        <f>SUM(C36:C38)</f>
        <v>476258</v>
      </c>
      <c r="D39" s="439">
        <f>SUM(D38,D36)</f>
        <v>522445</v>
      </c>
      <c r="E39" s="440">
        <f>SUM(E38,E36)</f>
        <v>542743</v>
      </c>
    </row>
    <row r="40" spans="1:5" ht="12.75">
      <c r="A40" s="206" t="s">
        <v>186</v>
      </c>
      <c r="B40" s="207" t="s">
        <v>185</v>
      </c>
      <c r="C40" s="445">
        <v>87091</v>
      </c>
      <c r="D40" s="445">
        <v>210923</v>
      </c>
      <c r="E40" s="446">
        <v>210923</v>
      </c>
    </row>
    <row r="41" spans="1:5" ht="12.75">
      <c r="A41" s="206" t="s">
        <v>187</v>
      </c>
      <c r="B41" s="207" t="s">
        <v>288</v>
      </c>
      <c r="C41" s="439">
        <v>0</v>
      </c>
      <c r="D41" s="439">
        <v>107</v>
      </c>
      <c r="E41" s="440">
        <v>9995</v>
      </c>
    </row>
    <row r="42" spans="1:5" ht="12.75">
      <c r="A42" s="206" t="s">
        <v>189</v>
      </c>
      <c r="B42" s="205" t="s">
        <v>188</v>
      </c>
      <c r="C42" s="447">
        <f>SUM(C40,C39)</f>
        <v>563349</v>
      </c>
      <c r="D42" s="447">
        <f>SUM(D39:D41)</f>
        <v>733475</v>
      </c>
      <c r="E42" s="448">
        <f>SUM(E39:E41)</f>
        <v>763661</v>
      </c>
    </row>
    <row r="43" spans="1:5" ht="12.75">
      <c r="A43" s="324" t="s">
        <v>191</v>
      </c>
      <c r="B43" s="326" t="s">
        <v>190</v>
      </c>
      <c r="C43" s="439"/>
      <c r="D43" s="439"/>
      <c r="E43" s="440">
        <v>161951</v>
      </c>
    </row>
    <row r="44" spans="1:5" ht="18" customHeight="1">
      <c r="A44" s="210" t="s">
        <v>193</v>
      </c>
      <c r="B44" s="205" t="s">
        <v>192</v>
      </c>
      <c r="C44" s="449"/>
      <c r="D44" s="450"/>
      <c r="E44" s="451">
        <v>0</v>
      </c>
    </row>
    <row r="45" spans="1:5" ht="18" customHeight="1">
      <c r="A45" s="210" t="s">
        <v>195</v>
      </c>
      <c r="B45" s="205" t="s">
        <v>194</v>
      </c>
      <c r="C45" s="436"/>
      <c r="D45" s="445"/>
      <c r="E45" s="440">
        <v>0</v>
      </c>
    </row>
    <row r="46" spans="1:5" ht="18" customHeight="1" thickBot="1">
      <c r="A46" s="340" t="s">
        <v>283</v>
      </c>
      <c r="B46" s="341" t="s">
        <v>196</v>
      </c>
      <c r="C46" s="452"/>
      <c r="D46" s="453"/>
      <c r="E46" s="454">
        <v>0</v>
      </c>
    </row>
    <row r="47" spans="1:5" ht="12.75">
      <c r="A47" s="19"/>
      <c r="B47" s="19"/>
      <c r="C47" s="455"/>
      <c r="D47" s="456"/>
      <c r="E47" s="457"/>
    </row>
    <row r="50" ht="12.75">
      <c r="A50" s="2"/>
    </row>
  </sheetData>
  <sheetProtection/>
  <mergeCells count="9">
    <mergeCell ref="F6:J6"/>
    <mergeCell ref="A5:A6"/>
    <mergeCell ref="B5:B6"/>
    <mergeCell ref="C5:D5"/>
    <mergeCell ref="E5:E6"/>
    <mergeCell ref="A1:B1"/>
    <mergeCell ref="A2:E2"/>
    <mergeCell ref="A3:E3"/>
    <mergeCell ref="C4:E4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zoomScalePageLayoutView="0" workbookViewId="0" topLeftCell="A4">
      <selection activeCell="A10" sqref="A10"/>
    </sheetView>
  </sheetViews>
  <sheetFormatPr defaultColWidth="9.140625" defaultRowHeight="12.75"/>
  <cols>
    <col min="3" max="3" width="44.140625" style="0" customWidth="1"/>
    <col min="4" max="4" width="12.00390625" style="0" customWidth="1"/>
    <col min="7" max="7" width="8.140625" style="0" customWidth="1"/>
  </cols>
  <sheetData>
    <row r="1" spans="1:7" ht="12.75">
      <c r="A1" s="50"/>
      <c r="B1" s="50"/>
      <c r="C1" s="50"/>
      <c r="D1" s="19" t="s">
        <v>291</v>
      </c>
      <c r="E1" s="50"/>
      <c r="F1" s="10"/>
      <c r="G1" s="50"/>
    </row>
    <row r="2" spans="1:7" ht="12.75">
      <c r="A2" s="50"/>
      <c r="B2" s="50"/>
      <c r="C2" s="50"/>
      <c r="D2" s="50"/>
      <c r="E2" s="50"/>
      <c r="F2" s="50"/>
      <c r="G2" s="10"/>
    </row>
    <row r="3" spans="1:7" ht="12.75">
      <c r="A3" s="50"/>
      <c r="B3" s="50"/>
      <c r="C3" s="50"/>
      <c r="D3" s="50"/>
      <c r="E3" s="50"/>
      <c r="F3" s="50"/>
      <c r="G3" s="50"/>
    </row>
    <row r="4" spans="1:7" ht="12.75">
      <c r="A4" s="19" t="s">
        <v>398</v>
      </c>
      <c r="B4" s="50"/>
      <c r="D4" s="50"/>
      <c r="E4" s="50"/>
      <c r="F4" s="50"/>
      <c r="G4" s="50"/>
    </row>
    <row r="5" spans="1:7" ht="12.75">
      <c r="A5" s="50"/>
      <c r="B5" s="50"/>
      <c r="C5" s="198"/>
      <c r="D5" s="50"/>
      <c r="E5" s="198"/>
      <c r="F5" s="50"/>
      <c r="G5" s="50"/>
    </row>
    <row r="6" spans="2:7" ht="12.75">
      <c r="B6" s="50" t="s">
        <v>200</v>
      </c>
      <c r="C6" s="43"/>
      <c r="D6" s="50"/>
      <c r="E6" s="43"/>
      <c r="F6" s="50"/>
      <c r="G6" s="50"/>
    </row>
    <row r="7" spans="1:7" ht="12.75">
      <c r="A7" s="15"/>
      <c r="B7" s="15"/>
      <c r="C7" s="15"/>
      <c r="D7" s="50" t="s">
        <v>115</v>
      </c>
      <c r="E7" s="211"/>
      <c r="F7" s="211"/>
      <c r="G7" s="211"/>
    </row>
    <row r="8" spans="1:7" ht="12.75">
      <c r="A8" s="15"/>
      <c r="B8" s="15"/>
      <c r="C8" s="15"/>
      <c r="D8" s="50"/>
      <c r="E8" s="211"/>
      <c r="F8" s="211"/>
      <c r="G8" s="211"/>
    </row>
    <row r="9" spans="1:7" ht="12.75">
      <c r="A9" s="380" t="s">
        <v>333</v>
      </c>
      <c r="B9" s="461"/>
      <c r="C9" s="462"/>
      <c r="D9" s="459">
        <v>161951</v>
      </c>
      <c r="E9" s="213"/>
      <c r="F9" s="15"/>
      <c r="G9" s="211"/>
    </row>
    <row r="10" spans="1:7" ht="12.75">
      <c r="A10" s="380" t="s">
        <v>390</v>
      </c>
      <c r="B10" s="461"/>
      <c r="C10" s="462"/>
      <c r="D10" s="459">
        <v>-72147</v>
      </c>
      <c r="E10" s="213"/>
      <c r="F10" s="15"/>
      <c r="G10" s="211"/>
    </row>
    <row r="11" spans="1:7" ht="12.75">
      <c r="A11" s="546" t="s">
        <v>396</v>
      </c>
      <c r="B11" s="547"/>
      <c r="C11" s="548"/>
      <c r="D11" s="459">
        <v>-432</v>
      </c>
      <c r="E11" s="213"/>
      <c r="F11" s="15"/>
      <c r="G11" s="211"/>
    </row>
    <row r="12" spans="1:7" ht="12.75">
      <c r="A12" s="381" t="s">
        <v>397</v>
      </c>
      <c r="B12" s="304"/>
      <c r="C12" s="463"/>
      <c r="D12" s="460">
        <v>89372</v>
      </c>
      <c r="E12" s="211"/>
      <c r="F12" s="215"/>
      <c r="G12" s="216"/>
    </row>
    <row r="13" spans="1:7" ht="12.75">
      <c r="A13" s="10"/>
      <c r="B13" s="10"/>
      <c r="C13" s="10"/>
      <c r="D13" s="10"/>
      <c r="E13" s="217"/>
      <c r="F13" s="232"/>
      <c r="G13" s="217"/>
    </row>
    <row r="14" spans="1:7" ht="12.75">
      <c r="A14" s="10"/>
      <c r="B14" s="10"/>
      <c r="C14" s="10"/>
      <c r="D14" s="10"/>
      <c r="E14" s="217"/>
      <c r="F14" s="232"/>
      <c r="G14" s="217"/>
    </row>
    <row r="15" spans="1:7" ht="12.75">
      <c r="A15" s="10"/>
      <c r="B15" s="10"/>
      <c r="C15" s="10"/>
      <c r="D15" s="10"/>
      <c r="E15" s="217"/>
      <c r="F15" s="232"/>
      <c r="G15" s="217"/>
    </row>
    <row r="16" spans="1:7" ht="12.75">
      <c r="A16" s="10"/>
      <c r="B16" s="10"/>
      <c r="C16" s="10" t="s">
        <v>197</v>
      </c>
      <c r="D16" s="10"/>
      <c r="E16" s="217"/>
      <c r="F16" s="232"/>
      <c r="G16" s="217"/>
    </row>
    <row r="17" spans="1:9" ht="12.75">
      <c r="A17" s="10"/>
      <c r="B17" s="10"/>
      <c r="C17" s="10"/>
      <c r="D17" s="10"/>
      <c r="E17" s="217"/>
      <c r="F17" s="232"/>
      <c r="G17" s="217"/>
      <c r="I17" s="2"/>
    </row>
    <row r="18" spans="1:7" ht="12.75">
      <c r="A18" s="10"/>
      <c r="B18" s="10"/>
      <c r="C18" s="214"/>
      <c r="E18" s="217"/>
      <c r="F18" s="232"/>
      <c r="G18" s="217"/>
    </row>
    <row r="19" spans="1:7" ht="12.75">
      <c r="A19" s="15" t="s">
        <v>337</v>
      </c>
      <c r="B19" s="15"/>
      <c r="C19" s="15"/>
      <c r="D19" s="15"/>
      <c r="E19" s="214"/>
      <c r="F19" s="220"/>
      <c r="G19" s="214"/>
    </row>
    <row r="20" spans="1:6" ht="12.75">
      <c r="A20" s="15" t="s">
        <v>316</v>
      </c>
      <c r="B20" s="15"/>
      <c r="C20" s="15"/>
      <c r="D20" s="15"/>
      <c r="E20" s="214"/>
      <c r="F20" s="220"/>
    </row>
    <row r="21" spans="1:7" ht="12.75">
      <c r="A21" s="15"/>
      <c r="B21" s="15"/>
      <c r="C21" s="15"/>
      <c r="D21" s="15"/>
      <c r="E21" s="214"/>
      <c r="F21" s="220"/>
      <c r="G21" s="214"/>
    </row>
    <row r="22" spans="1:7" ht="12.75">
      <c r="A22" s="546" t="s">
        <v>392</v>
      </c>
      <c r="B22" s="547"/>
      <c r="C22" s="548"/>
      <c r="D22" s="459">
        <v>803</v>
      </c>
      <c r="E22" s="214"/>
      <c r="F22" s="220"/>
      <c r="G22" s="214"/>
    </row>
    <row r="23" spans="1:7" ht="12.75">
      <c r="A23" s="93" t="s">
        <v>391</v>
      </c>
      <c r="B23" s="312"/>
      <c r="C23" s="313"/>
      <c r="D23" s="459">
        <v>157</v>
      </c>
      <c r="E23" s="217"/>
      <c r="F23" s="232"/>
      <c r="G23" s="217"/>
    </row>
    <row r="24" spans="1:7" ht="12.75">
      <c r="A24" s="93" t="s">
        <v>393</v>
      </c>
      <c r="B24" s="312"/>
      <c r="C24" s="313"/>
      <c r="D24" s="459">
        <v>306</v>
      </c>
      <c r="E24" s="217"/>
      <c r="F24" s="232"/>
      <c r="G24" s="217"/>
    </row>
    <row r="25" spans="1:7" ht="12.75">
      <c r="A25" s="546" t="s">
        <v>394</v>
      </c>
      <c r="B25" s="547"/>
      <c r="C25" s="548"/>
      <c r="D25" s="459">
        <v>60</v>
      </c>
      <c r="E25" s="217"/>
      <c r="F25" s="232"/>
      <c r="G25" s="217"/>
    </row>
    <row r="26" spans="1:7" ht="12.75">
      <c r="A26" s="380" t="s">
        <v>395</v>
      </c>
      <c r="B26" s="461"/>
      <c r="C26" s="462"/>
      <c r="D26" s="459">
        <v>550</v>
      </c>
      <c r="E26" s="217"/>
      <c r="F26" s="232"/>
      <c r="G26" s="217"/>
    </row>
    <row r="27" spans="1:7" ht="12.75">
      <c r="A27" s="546" t="s">
        <v>83</v>
      </c>
      <c r="B27" s="547"/>
      <c r="C27" s="548"/>
      <c r="D27" s="459">
        <v>87496</v>
      </c>
      <c r="E27" s="217"/>
      <c r="F27" s="232"/>
      <c r="G27" s="217"/>
    </row>
    <row r="28" spans="1:7" ht="12.75">
      <c r="A28" s="15"/>
      <c r="B28" s="10"/>
      <c r="C28" s="10"/>
      <c r="D28" s="15"/>
      <c r="E28" s="217"/>
      <c r="F28" s="232"/>
      <c r="G28" s="217"/>
    </row>
    <row r="29" spans="1:7" ht="12.75">
      <c r="A29" s="15"/>
      <c r="B29" s="10"/>
      <c r="C29" s="10"/>
      <c r="D29" s="15"/>
      <c r="E29" s="217"/>
      <c r="F29" s="232"/>
      <c r="G29" s="217"/>
    </row>
    <row r="30" spans="1:7" ht="12.75">
      <c r="A30" s="15"/>
      <c r="B30" s="10"/>
      <c r="C30" s="10"/>
      <c r="D30" s="15"/>
      <c r="E30" s="217"/>
      <c r="F30" s="232"/>
      <c r="G30" s="217"/>
    </row>
    <row r="31" spans="1:7" ht="12.75">
      <c r="A31" s="15"/>
      <c r="B31" s="10"/>
      <c r="C31" s="10"/>
      <c r="D31" s="15"/>
      <c r="E31" s="217"/>
      <c r="F31" s="232"/>
      <c r="G31" s="217"/>
    </row>
    <row r="32" spans="1:7" ht="12.75">
      <c r="A32" s="15"/>
      <c r="B32" s="10"/>
      <c r="C32" s="10"/>
      <c r="D32" s="15"/>
      <c r="E32" s="217"/>
      <c r="F32" s="232"/>
      <c r="G32" s="217"/>
    </row>
    <row r="33" spans="1:7" ht="12.75">
      <c r="A33" s="15" t="s">
        <v>198</v>
      </c>
      <c r="B33" s="15"/>
      <c r="C33" s="15"/>
      <c r="D33" s="10"/>
      <c r="E33" s="217"/>
      <c r="F33" s="232"/>
      <c r="G33" s="217"/>
    </row>
    <row r="34" spans="1:7" ht="12.75">
      <c r="A34" s="15"/>
      <c r="B34" s="15"/>
      <c r="C34" s="15"/>
      <c r="D34" s="10"/>
      <c r="E34" s="217"/>
      <c r="F34" s="232"/>
      <c r="G34" s="217"/>
    </row>
    <row r="35" spans="1:7" ht="12.75">
      <c r="A35" s="15"/>
      <c r="B35" s="15"/>
      <c r="C35" s="15"/>
      <c r="D35" s="10"/>
      <c r="E35" s="217"/>
      <c r="F35" s="232"/>
      <c r="G35" s="217"/>
    </row>
    <row r="36" spans="1:7" ht="12.75">
      <c r="A36" s="15"/>
      <c r="B36" s="15"/>
      <c r="C36" s="15"/>
      <c r="D36" s="3"/>
      <c r="E36" s="218"/>
      <c r="F36" s="226"/>
      <c r="G36" s="218"/>
    </row>
    <row r="37" spans="1:7" ht="12.75">
      <c r="A37" s="15" t="s">
        <v>199</v>
      </c>
      <c r="B37" s="15"/>
      <c r="C37" s="15"/>
      <c r="D37" s="3"/>
      <c r="E37" s="218"/>
      <c r="F37" s="226"/>
      <c r="G37" s="218"/>
    </row>
    <row r="38" spans="1:7" ht="12.75">
      <c r="A38" s="15"/>
      <c r="B38" s="15"/>
      <c r="C38" s="15"/>
      <c r="D38" s="3"/>
      <c r="E38" s="218"/>
      <c r="F38" s="226"/>
      <c r="G38" s="218"/>
    </row>
    <row r="39" spans="1:7" ht="12.75">
      <c r="A39" s="3"/>
      <c r="B39" s="3"/>
      <c r="C39" s="3"/>
      <c r="D39" s="50"/>
      <c r="E39" s="218"/>
      <c r="F39" s="219"/>
      <c r="G39" s="217"/>
    </row>
    <row r="40" spans="1:7" ht="12.75">
      <c r="A40" s="10"/>
      <c r="B40" s="10"/>
      <c r="C40" s="10"/>
      <c r="D40" s="10"/>
      <c r="E40" s="217"/>
      <c r="F40" s="232"/>
      <c r="G40" s="217"/>
    </row>
    <row r="41" spans="1:7" ht="12.75">
      <c r="A41" s="15"/>
      <c r="B41" s="15"/>
      <c r="C41" s="15"/>
      <c r="D41" s="15"/>
      <c r="E41" s="214"/>
      <c r="F41" s="220"/>
      <c r="G41" s="214"/>
    </row>
    <row r="42" spans="1:7" ht="12.75">
      <c r="A42" s="15"/>
      <c r="B42" s="15"/>
      <c r="C42" s="15"/>
      <c r="D42" s="15"/>
      <c r="E42" s="214"/>
      <c r="F42" s="220"/>
      <c r="G42" s="214"/>
    </row>
    <row r="43" spans="1:7" ht="12.75">
      <c r="A43" s="15"/>
      <c r="B43" s="15"/>
      <c r="C43" s="15"/>
      <c r="D43" s="15"/>
      <c r="E43" s="214"/>
      <c r="F43" s="220"/>
      <c r="G43" s="214"/>
    </row>
    <row r="44" spans="1:7" ht="12.75">
      <c r="A44" s="10"/>
      <c r="B44" s="10"/>
      <c r="C44" s="10"/>
      <c r="D44" s="10"/>
      <c r="E44" s="217"/>
      <c r="F44" s="232"/>
      <c r="G44" s="217"/>
    </row>
    <row r="45" spans="1:7" ht="12.75">
      <c r="A45" s="10"/>
      <c r="B45" s="10"/>
      <c r="C45" s="10"/>
      <c r="D45" s="10"/>
      <c r="E45" s="217"/>
      <c r="F45" s="232"/>
      <c r="G45" s="217"/>
    </row>
    <row r="46" spans="1:7" ht="12.75">
      <c r="A46" s="15"/>
      <c r="B46" s="15"/>
      <c r="C46" s="15"/>
      <c r="D46" s="10"/>
      <c r="E46" s="217"/>
      <c r="F46" s="232"/>
      <c r="G46" s="217"/>
    </row>
    <row r="47" spans="1:7" ht="12.75">
      <c r="A47" s="15"/>
      <c r="B47" s="15"/>
      <c r="C47" s="15"/>
      <c r="D47" s="3"/>
      <c r="E47" s="218"/>
      <c r="F47" s="226"/>
      <c r="G47" s="218"/>
    </row>
    <row r="48" spans="1:7" ht="12.75">
      <c r="A48" s="15"/>
      <c r="B48" s="15"/>
      <c r="C48" s="15"/>
      <c r="D48" s="3"/>
      <c r="E48" s="218"/>
      <c r="F48" s="226"/>
      <c r="G48" s="218"/>
    </row>
    <row r="49" spans="1:7" ht="12.75">
      <c r="A49" s="15"/>
      <c r="B49" s="15"/>
      <c r="C49" s="15"/>
      <c r="D49" s="3"/>
      <c r="E49" s="218"/>
      <c r="F49" s="226"/>
      <c r="G49" s="218"/>
    </row>
    <row r="50" spans="1:7" ht="12.75">
      <c r="A50" s="3"/>
      <c r="B50" s="3"/>
      <c r="C50" s="3"/>
      <c r="D50" s="50"/>
      <c r="E50" s="218"/>
      <c r="F50" s="219"/>
      <c r="G50" s="217"/>
    </row>
    <row r="51" spans="1:7" ht="12.75">
      <c r="A51" s="3"/>
      <c r="B51" s="3"/>
      <c r="C51" s="3"/>
      <c r="D51" s="3"/>
      <c r="E51" s="218"/>
      <c r="F51" s="226"/>
      <c r="G51" s="218"/>
    </row>
    <row r="52" spans="1:7" ht="12.75">
      <c r="A52" s="3"/>
      <c r="B52" s="3"/>
      <c r="C52" s="3"/>
      <c r="D52" s="3"/>
      <c r="E52" s="218"/>
      <c r="F52" s="226"/>
      <c r="G52" s="218"/>
    </row>
  </sheetData>
  <sheetProtection/>
  <mergeCells count="4">
    <mergeCell ref="A11:C11"/>
    <mergeCell ref="A22:C22"/>
    <mergeCell ref="A25:C25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42"/>
  <sheetViews>
    <sheetView zoomScalePageLayoutView="0" workbookViewId="0" topLeftCell="A1">
      <selection activeCell="J36" sqref="J36"/>
    </sheetView>
  </sheetViews>
  <sheetFormatPr defaultColWidth="9.140625" defaultRowHeight="12.75"/>
  <cols>
    <col min="3" max="3" width="19.28125" style="0" customWidth="1"/>
    <col min="6" max="6" width="10.28125" style="0" bestFit="1" customWidth="1"/>
    <col min="7" max="7" width="9.140625" style="0" hidden="1" customWidth="1"/>
    <col min="8" max="8" width="10.7109375" style="0" customWidth="1"/>
  </cols>
  <sheetData>
    <row r="1" spans="1:8" ht="12.75">
      <c r="A1" s="50"/>
      <c r="B1" s="50"/>
      <c r="C1" s="50"/>
      <c r="D1" s="50"/>
      <c r="E1" s="50"/>
      <c r="F1" s="10"/>
      <c r="G1" s="50"/>
      <c r="H1" s="19" t="s">
        <v>292</v>
      </c>
    </row>
    <row r="2" spans="1:8" ht="12.75">
      <c r="A2" s="50"/>
      <c r="B2" s="50"/>
      <c r="C2" s="50"/>
      <c r="D2" s="50"/>
      <c r="E2" s="50"/>
      <c r="F2" s="50"/>
      <c r="G2" s="10"/>
      <c r="H2" s="50"/>
    </row>
    <row r="3" spans="1:8" ht="12.75">
      <c r="A3" s="50"/>
      <c r="B3" s="50"/>
      <c r="C3" s="50"/>
      <c r="D3" s="50"/>
      <c r="E3" s="50"/>
      <c r="F3" s="50"/>
      <c r="G3" s="50"/>
      <c r="H3" s="50"/>
    </row>
    <row r="4" spans="1:8" ht="12.75">
      <c r="A4" s="50"/>
      <c r="B4" s="50"/>
      <c r="C4" s="50"/>
      <c r="D4" s="50"/>
      <c r="E4" s="50"/>
      <c r="F4" s="50"/>
      <c r="G4" s="50"/>
      <c r="H4" s="50"/>
    </row>
    <row r="5" spans="1:8" ht="12.75">
      <c r="A5" s="50"/>
      <c r="B5" s="198" t="s">
        <v>332</v>
      </c>
      <c r="C5" s="198"/>
      <c r="D5" s="198"/>
      <c r="E5" s="198"/>
      <c r="F5" s="50"/>
      <c r="G5" s="50"/>
      <c r="H5" s="50"/>
    </row>
    <row r="6" spans="1:8" ht="12.75">
      <c r="A6" s="50"/>
      <c r="B6" s="198"/>
      <c r="C6" s="198"/>
      <c r="D6" s="198"/>
      <c r="E6" s="198"/>
      <c r="F6" s="50"/>
      <c r="G6" s="50"/>
      <c r="H6" s="50"/>
    </row>
    <row r="7" spans="1:8" ht="12.75">
      <c r="A7" s="15"/>
      <c r="B7" s="15"/>
      <c r="C7" s="15"/>
      <c r="D7" s="211"/>
      <c r="E7" s="211"/>
      <c r="F7" s="211"/>
      <c r="G7" s="211"/>
      <c r="H7" s="50" t="s">
        <v>115</v>
      </c>
    </row>
    <row r="8" spans="1:8" ht="12.75">
      <c r="A8" s="15"/>
      <c r="B8" s="15"/>
      <c r="C8" s="15"/>
      <c r="D8" s="211"/>
      <c r="E8" s="211"/>
      <c r="F8" s="211"/>
      <c r="G8" s="211"/>
      <c r="H8" s="50"/>
    </row>
    <row r="9" spans="1:8" ht="12.75">
      <c r="A9" s="10" t="s">
        <v>333</v>
      </c>
      <c r="B9" s="212"/>
      <c r="C9" s="212"/>
      <c r="D9" s="212"/>
      <c r="E9" s="213"/>
      <c r="F9" s="15"/>
      <c r="G9" s="211"/>
      <c r="H9" s="217">
        <v>68</v>
      </c>
    </row>
    <row r="10" spans="1:8" ht="12.75">
      <c r="A10" s="212"/>
      <c r="B10" s="212"/>
      <c r="C10" s="212"/>
      <c r="D10" s="212"/>
      <c r="E10" s="213"/>
      <c r="F10" s="15"/>
      <c r="G10" s="211"/>
      <c r="H10" s="214"/>
    </row>
    <row r="11" spans="1:8" ht="12.75">
      <c r="A11" s="212"/>
      <c r="B11" s="212"/>
      <c r="C11" s="212"/>
      <c r="D11" s="212"/>
      <c r="E11" s="213"/>
      <c r="F11" s="15"/>
      <c r="G11" s="211"/>
      <c r="H11" s="214"/>
    </row>
    <row r="12" spans="1:8" ht="12.75">
      <c r="A12" s="549"/>
      <c r="B12" s="549"/>
      <c r="C12" s="549"/>
      <c r="D12" s="15"/>
      <c r="E12" s="211"/>
      <c r="F12" s="215"/>
      <c r="G12" s="216"/>
      <c r="H12" s="217"/>
    </row>
    <row r="13" spans="1:8" ht="9.75" customHeight="1">
      <c r="A13" s="15"/>
      <c r="B13" s="15"/>
      <c r="C13" s="15"/>
      <c r="D13" s="15"/>
      <c r="E13" s="211"/>
      <c r="F13" s="15"/>
      <c r="G13" s="211"/>
      <c r="H13" s="211"/>
    </row>
    <row r="14" spans="1:8" ht="1.5" customHeight="1" hidden="1">
      <c r="A14" s="15"/>
      <c r="B14" s="15"/>
      <c r="C14" s="15"/>
      <c r="D14" s="15"/>
      <c r="E14" s="211"/>
      <c r="F14" s="15"/>
      <c r="G14" s="211"/>
      <c r="H14" s="211"/>
    </row>
    <row r="15" spans="1:8" ht="12.75">
      <c r="A15" s="15" t="s">
        <v>317</v>
      </c>
      <c r="B15" s="15"/>
      <c r="C15" s="15"/>
      <c r="D15" s="15"/>
      <c r="E15" s="214"/>
      <c r="F15" s="220"/>
      <c r="G15" s="214"/>
      <c r="H15" s="214">
        <v>68</v>
      </c>
    </row>
    <row r="16" spans="1:8" ht="12.75">
      <c r="A16" s="15"/>
      <c r="B16" s="15"/>
      <c r="C16" s="15"/>
      <c r="D16" s="15"/>
      <c r="E16" s="214"/>
      <c r="F16" s="220"/>
      <c r="G16" s="214"/>
      <c r="H16" s="214"/>
    </row>
    <row r="17" spans="1:8" ht="12.75">
      <c r="A17" s="212"/>
      <c r="B17" s="212"/>
      <c r="C17" s="212"/>
      <c r="D17" s="212"/>
      <c r="E17" s="221"/>
      <c r="F17" s="222"/>
      <c r="G17" s="221"/>
      <c r="H17" s="221"/>
    </row>
    <row r="18" spans="1:8" ht="12.75">
      <c r="A18" s="212"/>
      <c r="B18" s="212"/>
      <c r="C18" s="212"/>
      <c r="D18" s="212"/>
      <c r="E18" s="221"/>
      <c r="F18" s="223"/>
      <c r="G18" s="224"/>
      <c r="H18" s="225"/>
    </row>
    <row r="19" spans="1:8" ht="12.75">
      <c r="A19" s="3"/>
      <c r="B19" s="3"/>
      <c r="C19" s="3"/>
      <c r="D19" s="3"/>
      <c r="E19" s="218"/>
      <c r="F19" s="226"/>
      <c r="G19" s="218"/>
      <c r="H19" s="50"/>
    </row>
    <row r="20" spans="1:8" ht="12.75">
      <c r="A20" s="212"/>
      <c r="B20" s="212"/>
      <c r="C20" s="212"/>
      <c r="D20" s="212"/>
      <c r="E20" s="221"/>
      <c r="F20" s="222"/>
      <c r="G20" s="221"/>
      <c r="H20" s="227"/>
    </row>
    <row r="21" spans="1:8" ht="12.75">
      <c r="A21" s="3"/>
      <c r="B21" s="3"/>
      <c r="C21" s="10" t="s">
        <v>197</v>
      </c>
      <c r="D21" s="10"/>
      <c r="E21" s="218"/>
      <c r="F21" s="226"/>
      <c r="G21" s="218"/>
      <c r="H21" s="50"/>
    </row>
    <row r="22" spans="1:8" ht="12.75">
      <c r="A22" s="228"/>
      <c r="B22" s="228"/>
      <c r="C22" s="228"/>
      <c r="D22" s="228"/>
      <c r="E22" s="229"/>
      <c r="F22" s="230"/>
      <c r="G22" s="229"/>
      <c r="H22" s="231"/>
    </row>
    <row r="23" spans="1:8" ht="12.75">
      <c r="A23" s="10"/>
      <c r="B23" s="10"/>
      <c r="C23" s="10"/>
      <c r="D23" s="10"/>
      <c r="E23" s="217"/>
      <c r="F23" s="232"/>
      <c r="G23" s="217"/>
      <c r="H23" s="50"/>
    </row>
    <row r="24" spans="1:8" ht="12.75">
      <c r="A24" s="10"/>
      <c r="B24" s="10"/>
      <c r="C24" s="10"/>
      <c r="D24" s="10"/>
      <c r="E24" s="217"/>
      <c r="F24" s="232"/>
      <c r="G24" s="217"/>
      <c r="H24" s="50"/>
    </row>
    <row r="25" spans="1:8" ht="12.75">
      <c r="A25" s="15" t="s">
        <v>336</v>
      </c>
      <c r="B25" s="15"/>
      <c r="C25" s="15"/>
      <c r="D25" s="15"/>
      <c r="E25" s="214"/>
      <c r="F25" s="220"/>
      <c r="G25" s="214"/>
      <c r="H25" s="225"/>
    </row>
    <row r="26" spans="1:8" ht="12.75">
      <c r="A26" s="15" t="s">
        <v>316</v>
      </c>
      <c r="B26" s="15"/>
      <c r="C26" s="15"/>
      <c r="D26" s="214"/>
      <c r="F26" s="220"/>
      <c r="G26" s="214"/>
      <c r="H26" s="225"/>
    </row>
    <row r="27" spans="1:8" ht="12.75">
      <c r="A27" s="15" t="s">
        <v>400</v>
      </c>
      <c r="B27" s="15"/>
      <c r="C27" s="15"/>
      <c r="D27" s="15"/>
      <c r="E27" s="214"/>
      <c r="F27" s="220"/>
      <c r="G27" s="214"/>
      <c r="H27" s="225">
        <v>68</v>
      </c>
    </row>
    <row r="28" spans="1:8" ht="12.75">
      <c r="A28" s="15"/>
      <c r="B28" s="15"/>
      <c r="C28" s="15"/>
      <c r="D28" s="15"/>
      <c r="E28" s="214"/>
      <c r="F28" s="220"/>
      <c r="G28" s="214"/>
      <c r="H28" s="225"/>
    </row>
    <row r="29" spans="1:8" ht="12.75">
      <c r="A29" s="15"/>
      <c r="B29" s="15"/>
      <c r="C29" s="15"/>
      <c r="D29" s="15"/>
      <c r="E29" s="214"/>
      <c r="F29" s="220"/>
      <c r="G29" s="214"/>
      <c r="H29" s="225"/>
    </row>
    <row r="30" spans="1:8" ht="12.75">
      <c r="A30" s="15"/>
      <c r="B30" s="10"/>
      <c r="C30" s="10"/>
      <c r="D30" s="10"/>
      <c r="E30" s="217"/>
      <c r="F30" s="232"/>
      <c r="G30" s="217"/>
      <c r="H30" s="21"/>
    </row>
    <row r="31" spans="1:8" ht="12.75">
      <c r="A31" s="15"/>
      <c r="B31" s="10"/>
      <c r="C31" s="10"/>
      <c r="D31" s="10"/>
      <c r="E31" s="217"/>
      <c r="F31" s="232"/>
      <c r="G31" s="217"/>
      <c r="H31" s="21"/>
    </row>
    <row r="32" spans="1:8" ht="12.75">
      <c r="A32" s="15"/>
      <c r="B32" s="10"/>
      <c r="C32" s="10"/>
      <c r="D32" s="10"/>
      <c r="E32" s="217"/>
      <c r="F32" s="232"/>
      <c r="G32" s="217"/>
      <c r="H32" s="21"/>
    </row>
    <row r="33" spans="1:8" ht="12.75">
      <c r="A33" s="10"/>
      <c r="B33" s="10"/>
      <c r="C33" s="10"/>
      <c r="D33" s="10"/>
      <c r="E33" s="217"/>
      <c r="F33" s="232"/>
      <c r="G33" s="217"/>
      <c r="H33" s="50"/>
    </row>
    <row r="34" spans="1:8" ht="12.75">
      <c r="A34" s="10"/>
      <c r="B34" s="10"/>
      <c r="C34" s="10"/>
      <c r="D34" s="10"/>
      <c r="E34" s="217"/>
      <c r="F34" s="232"/>
      <c r="G34" s="217"/>
      <c r="H34" s="50"/>
    </row>
    <row r="35" spans="1:8" ht="12.75">
      <c r="A35" s="15" t="s">
        <v>198</v>
      </c>
      <c r="B35" s="15"/>
      <c r="C35" s="15"/>
      <c r="D35" s="10"/>
      <c r="E35" s="217"/>
      <c r="F35" s="232"/>
      <c r="G35" s="217"/>
      <c r="H35" s="50"/>
    </row>
    <row r="36" spans="1:8" ht="12.75">
      <c r="A36" s="15"/>
      <c r="B36" s="15"/>
      <c r="C36" s="15"/>
      <c r="D36" s="10"/>
      <c r="E36" s="217"/>
      <c r="F36" s="232"/>
      <c r="G36" s="217"/>
      <c r="H36" s="50"/>
    </row>
    <row r="37" spans="1:8" ht="12.75">
      <c r="A37" s="15"/>
      <c r="B37" s="15"/>
      <c r="C37" s="15"/>
      <c r="D37" s="3"/>
      <c r="E37" s="218"/>
      <c r="F37" s="226"/>
      <c r="G37" s="218"/>
      <c r="H37" s="50"/>
    </row>
    <row r="38" spans="1:8" ht="12.75">
      <c r="A38" s="15" t="s">
        <v>199</v>
      </c>
      <c r="B38" s="15"/>
      <c r="C38" s="15"/>
      <c r="D38" s="3"/>
      <c r="E38" s="218"/>
      <c r="F38" s="226"/>
      <c r="G38" s="218"/>
      <c r="H38" s="50"/>
    </row>
    <row r="39" spans="1:8" ht="12.75">
      <c r="A39" s="15"/>
      <c r="B39" s="15"/>
      <c r="C39" s="15"/>
      <c r="D39" s="3"/>
      <c r="E39" s="218"/>
      <c r="F39" s="226"/>
      <c r="G39" s="218"/>
      <c r="H39" s="50"/>
    </row>
    <row r="40" spans="1:8" ht="12.75">
      <c r="A40" s="3"/>
      <c r="B40" s="3"/>
      <c r="C40" s="3"/>
      <c r="D40" s="50"/>
      <c r="E40" s="218"/>
      <c r="F40" s="219"/>
      <c r="G40" s="217"/>
      <c r="H40" s="50"/>
    </row>
    <row r="41" spans="1:8" ht="12.75">
      <c r="A41" s="3"/>
      <c r="B41" s="3"/>
      <c r="C41" s="3"/>
      <c r="D41" s="3"/>
      <c r="E41" s="218"/>
      <c r="F41" s="226"/>
      <c r="G41" s="218"/>
      <c r="H41" s="50"/>
    </row>
    <row r="42" spans="1:8" ht="12.75">
      <c r="A42" s="3"/>
      <c r="B42" s="3"/>
      <c r="C42" s="3"/>
      <c r="D42" s="3"/>
      <c r="E42" s="218"/>
      <c r="F42" s="226"/>
      <c r="G42" s="218"/>
      <c r="H42" s="50"/>
    </row>
  </sheetData>
  <sheetProtection/>
  <mergeCells count="1"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37"/>
  <sheetViews>
    <sheetView zoomScalePageLayoutView="0" workbookViewId="0" topLeftCell="A1">
      <selection activeCell="K18" sqref="K18:L19"/>
    </sheetView>
  </sheetViews>
  <sheetFormatPr defaultColWidth="9.140625" defaultRowHeight="12.75"/>
  <cols>
    <col min="3" max="3" width="19.57421875" style="0" customWidth="1"/>
    <col min="7" max="7" width="9.140625" style="0" hidden="1" customWidth="1"/>
    <col min="8" max="8" width="10.7109375" style="0" customWidth="1"/>
  </cols>
  <sheetData>
    <row r="1" spans="1:8" ht="12.75">
      <c r="A1" s="50"/>
      <c r="B1" s="50"/>
      <c r="C1" s="50"/>
      <c r="D1" s="50"/>
      <c r="E1" s="50"/>
      <c r="F1" s="10"/>
      <c r="G1" s="50"/>
      <c r="H1" s="19" t="s">
        <v>293</v>
      </c>
    </row>
    <row r="2" spans="1:8" ht="12.75">
      <c r="A2" s="50"/>
      <c r="B2" s="50"/>
      <c r="C2" s="50"/>
      <c r="D2" s="50"/>
      <c r="E2" s="50"/>
      <c r="F2" s="50"/>
      <c r="G2" s="10"/>
      <c r="H2" s="50"/>
    </row>
    <row r="3" spans="1:8" ht="12.75">
      <c r="A3" s="50"/>
      <c r="B3" s="50"/>
      <c r="C3" s="50"/>
      <c r="D3" s="50"/>
      <c r="E3" s="50"/>
      <c r="F3" s="50"/>
      <c r="G3" s="50"/>
      <c r="H3" s="50"/>
    </row>
    <row r="4" spans="1:8" ht="12.75">
      <c r="A4" s="50"/>
      <c r="B4" s="50" t="s">
        <v>406</v>
      </c>
      <c r="C4" s="50"/>
      <c r="D4" s="50"/>
      <c r="E4" s="50"/>
      <c r="F4" s="50"/>
      <c r="G4" s="50"/>
      <c r="H4" s="50"/>
    </row>
    <row r="5" spans="1:8" ht="12.75">
      <c r="A5" s="50"/>
      <c r="B5" s="198"/>
      <c r="C5" s="198"/>
      <c r="D5" s="198"/>
      <c r="E5" s="198"/>
      <c r="F5" s="50"/>
      <c r="G5" s="50"/>
      <c r="H5" s="50"/>
    </row>
    <row r="6" spans="1:8" ht="12.75">
      <c r="A6" s="15"/>
      <c r="B6" s="15"/>
      <c r="C6" s="15"/>
      <c r="D6" s="211"/>
      <c r="E6" s="211"/>
      <c r="F6" s="211"/>
      <c r="G6" s="211"/>
      <c r="H6" s="50" t="s">
        <v>115</v>
      </c>
    </row>
    <row r="7" spans="1:8" ht="12.75">
      <c r="A7" s="15"/>
      <c r="B7" s="15"/>
      <c r="C7" s="15"/>
      <c r="D7" s="211"/>
      <c r="E7" s="211"/>
      <c r="F7" s="211"/>
      <c r="G7" s="211"/>
      <c r="H7" s="233"/>
    </row>
    <row r="8" spans="1:8" ht="12.75">
      <c r="A8" s="10" t="s">
        <v>335</v>
      </c>
      <c r="B8" s="10"/>
      <c r="C8" s="10"/>
      <c r="D8" s="212"/>
      <c r="E8" s="213"/>
      <c r="F8" s="15"/>
      <c r="G8" s="211"/>
      <c r="H8" s="232">
        <v>35</v>
      </c>
    </row>
    <row r="9" spans="1:8" ht="12.75">
      <c r="A9" s="212"/>
      <c r="B9" s="212"/>
      <c r="C9" s="212"/>
      <c r="D9" s="212"/>
      <c r="E9" s="213"/>
      <c r="F9" s="15"/>
      <c r="G9" s="211"/>
      <c r="H9" s="220"/>
    </row>
    <row r="10" spans="1:8" ht="12.75">
      <c r="A10" s="212"/>
      <c r="B10" s="212"/>
      <c r="C10" s="212"/>
      <c r="D10" s="212"/>
      <c r="E10" s="221"/>
      <c r="F10" s="222"/>
      <c r="G10" s="221"/>
      <c r="H10" s="221"/>
    </row>
    <row r="11" spans="1:8" ht="12.75">
      <c r="A11" s="15"/>
      <c r="B11" s="15"/>
      <c r="C11" s="15"/>
      <c r="D11" s="15"/>
      <c r="E11" s="214"/>
      <c r="F11" s="220"/>
      <c r="G11" s="214"/>
      <c r="H11" s="214"/>
    </row>
    <row r="12" spans="1:8" ht="12.75">
      <c r="A12" s="212"/>
      <c r="B12" s="212"/>
      <c r="C12" s="212"/>
      <c r="D12" s="212"/>
      <c r="E12" s="221"/>
      <c r="F12" s="222"/>
      <c r="G12" s="221"/>
      <c r="H12" s="221"/>
    </row>
    <row r="13" spans="1:8" ht="12.75">
      <c r="A13" s="212"/>
      <c r="B13" s="212"/>
      <c r="C13" s="212"/>
      <c r="D13" s="212"/>
      <c r="E13" s="221"/>
      <c r="F13" s="223"/>
      <c r="G13" s="224"/>
      <c r="H13" s="225"/>
    </row>
    <row r="14" spans="1:8" ht="12.75">
      <c r="A14" s="3"/>
      <c r="B14" s="3"/>
      <c r="C14" s="3"/>
      <c r="D14" s="3"/>
      <c r="E14" s="218"/>
      <c r="F14" s="226"/>
      <c r="G14" s="218"/>
      <c r="H14" s="50"/>
    </row>
    <row r="15" spans="1:8" ht="12.75">
      <c r="A15" s="212"/>
      <c r="B15" s="212"/>
      <c r="C15" s="212"/>
      <c r="D15" s="212"/>
      <c r="E15" s="221"/>
      <c r="F15" s="222"/>
      <c r="G15" s="221"/>
      <c r="H15" s="227"/>
    </row>
    <row r="16" spans="1:8" ht="12.75">
      <c r="A16" s="3"/>
      <c r="B16" s="3"/>
      <c r="C16" s="10" t="s">
        <v>197</v>
      </c>
      <c r="D16" s="10"/>
      <c r="E16" s="218"/>
      <c r="F16" s="226"/>
      <c r="G16" s="218"/>
      <c r="H16" s="50"/>
    </row>
    <row r="17" spans="1:8" ht="12.75">
      <c r="A17" s="228"/>
      <c r="B17" s="228"/>
      <c r="C17" s="228"/>
      <c r="D17" s="228"/>
      <c r="E17" s="229"/>
      <c r="F17" s="230"/>
      <c r="G17" s="229"/>
      <c r="H17" s="231"/>
    </row>
    <row r="18" spans="1:8" ht="12.75">
      <c r="A18" s="10"/>
      <c r="B18" s="10"/>
      <c r="C18" s="10"/>
      <c r="D18" s="10"/>
      <c r="E18" s="217"/>
      <c r="F18" s="232"/>
      <c r="G18" s="217"/>
      <c r="H18" s="50"/>
    </row>
    <row r="19" spans="1:8" ht="12.75">
      <c r="A19" s="10"/>
      <c r="B19" s="10"/>
      <c r="C19" s="10"/>
      <c r="D19" s="10"/>
      <c r="E19" s="217"/>
      <c r="F19" s="232"/>
      <c r="G19" s="217"/>
      <c r="H19" s="50"/>
    </row>
    <row r="20" spans="1:8" ht="12.75">
      <c r="A20" s="10"/>
      <c r="B20" s="10"/>
      <c r="C20" s="10"/>
      <c r="D20" s="10"/>
      <c r="E20" s="217"/>
      <c r="F20" s="232"/>
      <c r="G20" s="217"/>
      <c r="H20" s="50"/>
    </row>
    <row r="21" spans="1:8" ht="12.75">
      <c r="A21" s="10"/>
      <c r="B21" s="10"/>
      <c r="C21" s="10"/>
      <c r="D21" s="10"/>
      <c r="E21" s="217"/>
      <c r="F21" s="232"/>
      <c r="G21" s="217"/>
      <c r="H21" s="50"/>
    </row>
    <row r="22" spans="1:8" ht="12.75">
      <c r="A22" s="10"/>
      <c r="B22" s="10"/>
      <c r="C22" s="10"/>
      <c r="D22" s="10"/>
      <c r="E22" s="217"/>
      <c r="F22" s="232"/>
      <c r="G22" s="217"/>
      <c r="H22" s="50"/>
    </row>
    <row r="23" spans="1:8" ht="12.75">
      <c r="A23" s="15" t="s">
        <v>401</v>
      </c>
      <c r="B23" s="15"/>
      <c r="C23" s="15"/>
      <c r="D23" s="15"/>
      <c r="E23" s="214"/>
      <c r="F23" s="220"/>
      <c r="G23" s="214"/>
      <c r="H23" s="225"/>
    </row>
    <row r="24" spans="1:8" ht="12.75">
      <c r="A24" s="15" t="s">
        <v>316</v>
      </c>
      <c r="B24" s="15"/>
      <c r="C24" s="15"/>
      <c r="D24" s="214"/>
      <c r="F24" s="220"/>
      <c r="G24" s="214"/>
      <c r="H24" s="225"/>
    </row>
    <row r="25" spans="1:8" ht="12.75">
      <c r="A25" s="15" t="s">
        <v>400</v>
      </c>
      <c r="B25" s="15"/>
      <c r="C25" s="15"/>
      <c r="D25" s="15"/>
      <c r="E25" s="214"/>
      <c r="F25" s="220"/>
      <c r="G25" s="214"/>
      <c r="H25" s="225">
        <v>35</v>
      </c>
    </row>
    <row r="26" spans="1:8" ht="12.75">
      <c r="A26" s="15"/>
      <c r="B26" s="15"/>
      <c r="C26" s="15"/>
      <c r="D26" s="15"/>
      <c r="E26" s="214"/>
      <c r="F26" s="220"/>
      <c r="G26" s="214"/>
      <c r="H26" s="225"/>
    </row>
    <row r="27" spans="1:8" ht="12.75">
      <c r="A27" s="15"/>
      <c r="B27" s="15"/>
      <c r="C27" s="15"/>
      <c r="D27" s="15"/>
      <c r="E27" s="214"/>
      <c r="F27" s="220"/>
      <c r="G27" s="214"/>
      <c r="H27" s="225"/>
    </row>
    <row r="28" spans="1:8" ht="12.75">
      <c r="A28" s="10"/>
      <c r="B28" s="10"/>
      <c r="C28" s="10"/>
      <c r="D28" s="10"/>
      <c r="E28" s="217"/>
      <c r="F28" s="232"/>
      <c r="G28" s="217"/>
      <c r="H28" s="50"/>
    </row>
    <row r="29" spans="1:8" ht="12.75">
      <c r="A29" s="10"/>
      <c r="B29" s="10"/>
      <c r="C29" s="10"/>
      <c r="D29" s="10"/>
      <c r="E29" s="217"/>
      <c r="F29" s="232"/>
      <c r="G29" s="217"/>
      <c r="H29" s="50"/>
    </row>
    <row r="30" spans="1:8" ht="12.75">
      <c r="A30" s="15" t="s">
        <v>198</v>
      </c>
      <c r="B30" s="15"/>
      <c r="C30" s="15"/>
      <c r="D30" s="10"/>
      <c r="E30" s="217"/>
      <c r="F30" s="232"/>
      <c r="G30" s="217"/>
      <c r="H30" s="50"/>
    </row>
    <row r="31" spans="1:8" ht="12.75">
      <c r="A31" s="15"/>
      <c r="B31" s="15"/>
      <c r="C31" s="15"/>
      <c r="D31" s="10"/>
      <c r="E31" s="217"/>
      <c r="F31" s="232"/>
      <c r="G31" s="217"/>
      <c r="H31" s="50"/>
    </row>
    <row r="32" spans="1:8" ht="12.75">
      <c r="A32" s="15"/>
      <c r="B32" s="15"/>
      <c r="C32" s="15"/>
      <c r="D32" s="3"/>
      <c r="E32" s="218"/>
      <c r="F32" s="226"/>
      <c r="G32" s="218"/>
      <c r="H32" s="50"/>
    </row>
    <row r="33" spans="1:8" ht="12.75">
      <c r="A33" s="15" t="s">
        <v>199</v>
      </c>
      <c r="B33" s="15"/>
      <c r="C33" s="15"/>
      <c r="D33" s="3"/>
      <c r="E33" s="218"/>
      <c r="F33" s="226"/>
      <c r="G33" s="218"/>
      <c r="H33" s="50"/>
    </row>
    <row r="34" spans="1:8" ht="12.75">
      <c r="A34" s="15"/>
      <c r="B34" s="15"/>
      <c r="C34" s="15"/>
      <c r="D34" s="3"/>
      <c r="E34" s="218"/>
      <c r="F34" s="226"/>
      <c r="G34" s="218"/>
      <c r="H34" s="50"/>
    </row>
    <row r="35" spans="1:8" ht="12.75">
      <c r="A35" s="3"/>
      <c r="B35" s="3"/>
      <c r="C35" s="3"/>
      <c r="D35" s="50"/>
      <c r="E35" s="218"/>
      <c r="F35" s="219"/>
      <c r="G35" s="217"/>
      <c r="H35" s="50"/>
    </row>
    <row r="36" spans="1:8" ht="12.75">
      <c r="A36" s="3"/>
      <c r="B36" s="3"/>
      <c r="C36" s="3"/>
      <c r="D36" s="3"/>
      <c r="E36" s="218"/>
      <c r="F36" s="226"/>
      <c r="G36" s="218"/>
      <c r="H36" s="50"/>
    </row>
    <row r="37" spans="1:8" ht="12.75">
      <c r="A37" s="3"/>
      <c r="B37" s="3"/>
      <c r="C37" s="3"/>
      <c r="D37" s="3"/>
      <c r="E37" s="218"/>
      <c r="F37" s="226"/>
      <c r="G37" s="218"/>
      <c r="H37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R22" sqref="R22"/>
    </sheetView>
  </sheetViews>
  <sheetFormatPr defaultColWidth="9.140625" defaultRowHeight="12.75"/>
  <cols>
    <col min="2" max="2" width="12.421875" style="0" customWidth="1"/>
    <col min="3" max="3" width="17.00390625" style="0" customWidth="1"/>
    <col min="6" max="6" width="8.7109375" style="0" customWidth="1"/>
    <col min="7" max="7" width="2.7109375" style="0" hidden="1" customWidth="1"/>
    <col min="8" max="8" width="10.7109375" style="0" customWidth="1"/>
  </cols>
  <sheetData>
    <row r="1" spans="1:8" ht="12.75">
      <c r="A1" s="50"/>
      <c r="B1" s="50"/>
      <c r="C1" s="50"/>
      <c r="D1" s="50"/>
      <c r="E1" s="50"/>
      <c r="F1" s="10"/>
      <c r="G1" s="50"/>
      <c r="H1" s="19" t="s">
        <v>294</v>
      </c>
    </row>
    <row r="2" spans="1:8" ht="12.75">
      <c r="A2" s="50"/>
      <c r="B2" s="50"/>
      <c r="C2" s="50"/>
      <c r="D2" s="50"/>
      <c r="E2" s="50"/>
      <c r="F2" s="50"/>
      <c r="G2" s="10"/>
      <c r="H2" s="50"/>
    </row>
    <row r="3" spans="1:8" ht="12.75">
      <c r="A3" s="50"/>
      <c r="B3" s="50"/>
      <c r="C3" s="50"/>
      <c r="D3" s="50"/>
      <c r="E3" s="50"/>
      <c r="F3" s="50"/>
      <c r="G3" s="50"/>
      <c r="H3" s="50"/>
    </row>
    <row r="4" spans="1:8" ht="12.75">
      <c r="A4" s="50"/>
      <c r="B4" s="19" t="s">
        <v>399</v>
      </c>
      <c r="C4" s="50"/>
      <c r="D4" s="50"/>
      <c r="E4" s="50"/>
      <c r="F4" s="50"/>
      <c r="G4" s="50"/>
      <c r="H4" s="50"/>
    </row>
    <row r="5" spans="1:8" ht="12.75">
      <c r="A5" s="50"/>
      <c r="B5" s="198"/>
      <c r="C5" s="198"/>
      <c r="D5" s="198"/>
      <c r="E5" s="198"/>
      <c r="F5" s="50"/>
      <c r="G5" s="50"/>
      <c r="H5" s="50"/>
    </row>
    <row r="6" spans="1:8" ht="12.75">
      <c r="A6" s="15"/>
      <c r="B6" s="15"/>
      <c r="C6" s="15"/>
      <c r="D6" s="211"/>
      <c r="E6" s="211"/>
      <c r="F6" s="211"/>
      <c r="G6" s="211"/>
      <c r="H6" s="50" t="s">
        <v>115</v>
      </c>
    </row>
    <row r="7" spans="1:8" ht="12.75">
      <c r="A7" s="15"/>
      <c r="B7" s="15"/>
      <c r="C7" s="15"/>
      <c r="D7" s="211"/>
      <c r="E7" s="211"/>
      <c r="F7" s="211"/>
      <c r="G7" s="211"/>
      <c r="H7" s="50"/>
    </row>
    <row r="8" spans="1:8" ht="12.75">
      <c r="A8" s="10" t="s">
        <v>335</v>
      </c>
      <c r="B8" s="212"/>
      <c r="C8" s="212"/>
      <c r="D8" s="212"/>
      <c r="E8" s="213"/>
      <c r="F8" s="15"/>
      <c r="G8" s="211"/>
      <c r="H8" s="214">
        <v>151</v>
      </c>
    </row>
    <row r="9" spans="1:8" ht="12.75">
      <c r="A9" s="212"/>
      <c r="B9" s="212"/>
      <c r="C9" s="212"/>
      <c r="D9" s="212"/>
      <c r="E9" s="213"/>
      <c r="F9" s="15"/>
      <c r="G9" s="211"/>
      <c r="H9" s="214"/>
    </row>
    <row r="10" spans="1:8" ht="10.5" customHeight="1">
      <c r="A10" s="212"/>
      <c r="B10" s="212"/>
      <c r="C10" s="212"/>
      <c r="D10" s="212"/>
      <c r="E10" s="213"/>
      <c r="F10" s="15"/>
      <c r="G10" s="211"/>
      <c r="H10" s="214"/>
    </row>
    <row r="11" spans="1:8" ht="12.75">
      <c r="A11" s="212"/>
      <c r="B11" s="212"/>
      <c r="C11" s="212"/>
      <c r="D11" s="212"/>
      <c r="E11" s="221"/>
      <c r="F11" s="222"/>
      <c r="G11" s="221"/>
      <c r="H11" s="221"/>
    </row>
    <row r="12" spans="1:8" ht="12.75">
      <c r="A12" s="212"/>
      <c r="B12" s="212"/>
      <c r="C12" s="212"/>
      <c r="D12" s="212"/>
      <c r="E12" s="221"/>
      <c r="F12" s="223"/>
      <c r="G12" s="224"/>
      <c r="H12" s="225"/>
    </row>
    <row r="13" spans="1:8" ht="12.75">
      <c r="A13" s="3"/>
      <c r="B13" s="3"/>
      <c r="C13" s="3"/>
      <c r="D13" s="3"/>
      <c r="E13" s="218"/>
      <c r="F13" s="226"/>
      <c r="G13" s="218"/>
      <c r="H13" s="50"/>
    </row>
    <row r="14" spans="1:8" ht="12.75">
      <c r="A14" s="212"/>
      <c r="B14" s="212"/>
      <c r="C14" s="212"/>
      <c r="D14" s="212"/>
      <c r="E14" s="221"/>
      <c r="F14" s="222"/>
      <c r="G14" s="221"/>
      <c r="H14" s="227"/>
    </row>
    <row r="15" spans="1:8" ht="12.75">
      <c r="A15" s="3"/>
      <c r="B15" s="3"/>
      <c r="C15" s="10" t="s">
        <v>197</v>
      </c>
      <c r="D15" s="10"/>
      <c r="E15" s="218"/>
      <c r="F15" s="226"/>
      <c r="G15" s="218"/>
      <c r="H15" s="50"/>
    </row>
    <row r="16" spans="1:8" ht="12.75">
      <c r="A16" s="228"/>
      <c r="B16" s="228"/>
      <c r="C16" s="228"/>
      <c r="D16" s="228"/>
      <c r="E16" s="229"/>
      <c r="F16" s="230"/>
      <c r="G16" s="229"/>
      <c r="H16" s="231"/>
    </row>
    <row r="17" spans="1:8" ht="12.75">
      <c r="A17" s="10"/>
      <c r="B17" s="10"/>
      <c r="C17" s="10"/>
      <c r="D17" s="10"/>
      <c r="E17" s="217"/>
      <c r="F17" s="232"/>
      <c r="G17" s="217"/>
      <c r="H17" s="50"/>
    </row>
    <row r="18" spans="1:8" ht="12.75">
      <c r="A18" s="10"/>
      <c r="B18" s="10"/>
      <c r="C18" s="10"/>
      <c r="D18" s="10"/>
      <c r="E18" s="217"/>
      <c r="F18" s="232"/>
      <c r="G18" s="217"/>
      <c r="H18" s="50"/>
    </row>
    <row r="19" spans="1:8" ht="12.75">
      <c r="A19" s="10"/>
      <c r="B19" s="10"/>
      <c r="C19" s="10"/>
      <c r="D19" s="10"/>
      <c r="E19" s="217"/>
      <c r="F19" s="232"/>
      <c r="G19" s="217"/>
      <c r="H19" s="50"/>
    </row>
    <row r="20" spans="1:8" ht="12.75">
      <c r="A20" s="10"/>
      <c r="B20" s="10"/>
      <c r="C20" s="10"/>
      <c r="D20" s="10"/>
      <c r="E20" s="217"/>
      <c r="F20" s="232"/>
      <c r="G20" s="217"/>
      <c r="H20" s="50"/>
    </row>
    <row r="21" spans="1:8" ht="12.75">
      <c r="A21" s="10"/>
      <c r="B21" s="10"/>
      <c r="C21" s="10"/>
      <c r="D21" s="10"/>
      <c r="E21" s="217"/>
      <c r="F21" s="232"/>
      <c r="G21" s="217"/>
      <c r="H21" s="50"/>
    </row>
    <row r="22" spans="1:8" ht="12.75">
      <c r="A22" s="15" t="s">
        <v>402</v>
      </c>
      <c r="B22" s="15"/>
      <c r="C22" s="15"/>
      <c r="D22" s="15"/>
      <c r="E22" s="214"/>
      <c r="F22" s="220"/>
      <c r="G22" s="214"/>
      <c r="H22" s="225"/>
    </row>
    <row r="23" spans="1:8" ht="12.75">
      <c r="A23" s="15" t="s">
        <v>403</v>
      </c>
      <c r="B23" s="15"/>
      <c r="C23" s="15"/>
      <c r="D23" s="214"/>
      <c r="F23" s="220"/>
      <c r="G23" s="214"/>
      <c r="H23" s="225"/>
    </row>
    <row r="24" spans="1:8" ht="12.75">
      <c r="A24" s="15" t="s">
        <v>400</v>
      </c>
      <c r="B24" s="15"/>
      <c r="C24" s="15"/>
      <c r="D24" s="15"/>
      <c r="E24" s="214"/>
      <c r="F24" s="220"/>
      <c r="G24" s="214"/>
      <c r="H24" s="225">
        <v>151</v>
      </c>
    </row>
    <row r="25" spans="1:8" ht="12.75">
      <c r="A25" s="15"/>
      <c r="B25" s="15"/>
      <c r="C25" s="15"/>
      <c r="D25" s="15"/>
      <c r="E25" s="214"/>
      <c r="F25" s="220"/>
      <c r="G25" s="214"/>
      <c r="H25" s="225"/>
    </row>
    <row r="26" spans="1:8" ht="12.75">
      <c r="A26" s="10"/>
      <c r="B26" s="10"/>
      <c r="C26" s="10"/>
      <c r="D26" s="10"/>
      <c r="E26" s="217"/>
      <c r="F26" s="232"/>
      <c r="G26" s="217"/>
      <c r="H26" s="50"/>
    </row>
    <row r="27" spans="1:8" ht="12.75">
      <c r="A27" s="10"/>
      <c r="B27" s="10"/>
      <c r="C27" s="10"/>
      <c r="D27" s="10"/>
      <c r="E27" s="217"/>
      <c r="F27" s="232"/>
      <c r="G27" s="217"/>
      <c r="H27" s="50"/>
    </row>
    <row r="28" spans="1:8" ht="12.75">
      <c r="A28" s="15" t="s">
        <v>198</v>
      </c>
      <c r="B28" s="15"/>
      <c r="C28" s="15"/>
      <c r="D28" s="10"/>
      <c r="E28" s="217"/>
      <c r="F28" s="232"/>
      <c r="G28" s="217"/>
      <c r="H28" s="50"/>
    </row>
    <row r="29" spans="1:8" ht="12.75">
      <c r="A29" s="15"/>
      <c r="B29" s="15"/>
      <c r="C29" s="15"/>
      <c r="D29" s="10"/>
      <c r="E29" s="217"/>
      <c r="F29" s="232"/>
      <c r="G29" s="217"/>
      <c r="H29" s="50"/>
    </row>
    <row r="30" spans="1:8" ht="12.75">
      <c r="A30" s="15"/>
      <c r="B30" s="15"/>
      <c r="C30" s="15"/>
      <c r="D30" s="3"/>
      <c r="E30" s="218"/>
      <c r="F30" s="226"/>
      <c r="G30" s="218"/>
      <c r="H30" s="50"/>
    </row>
    <row r="31" spans="1:8" ht="12.75">
      <c r="A31" s="15" t="s">
        <v>199</v>
      </c>
      <c r="B31" s="15"/>
      <c r="C31" s="15"/>
      <c r="D31" s="3"/>
      <c r="E31" s="218"/>
      <c r="F31" s="226"/>
      <c r="G31" s="218"/>
      <c r="H31" s="50"/>
    </row>
    <row r="32" spans="1:8" ht="12.75">
      <c r="A32" s="15"/>
      <c r="B32" s="15"/>
      <c r="C32" s="15"/>
      <c r="D32" s="3"/>
      <c r="E32" s="218"/>
      <c r="F32" s="226"/>
      <c r="G32" s="218"/>
      <c r="H32" s="50"/>
    </row>
    <row r="33" spans="1:8" ht="12.75">
      <c r="A33" s="3"/>
      <c r="B33" s="3"/>
      <c r="C33" s="3"/>
      <c r="D33" s="50"/>
      <c r="E33" s="218"/>
      <c r="F33" s="219"/>
      <c r="G33" s="217"/>
      <c r="H33" s="50"/>
    </row>
    <row r="34" spans="1:8" ht="12.75">
      <c r="A34" s="3"/>
      <c r="B34" s="3"/>
      <c r="C34" s="3"/>
      <c r="D34" s="3"/>
      <c r="E34" s="218"/>
      <c r="F34" s="226"/>
      <c r="G34" s="218"/>
      <c r="H34" s="50"/>
    </row>
    <row r="35" spans="1:8" ht="12.75">
      <c r="A35" s="3"/>
      <c r="B35" s="3"/>
      <c r="C35" s="3"/>
      <c r="D35" s="3"/>
      <c r="E35" s="218"/>
      <c r="F35" s="226"/>
      <c r="G35" s="218"/>
      <c r="H35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112"/>
  <sheetViews>
    <sheetView zoomScale="93" zoomScaleNormal="93" workbookViewId="0" topLeftCell="A10">
      <selection activeCell="G79" sqref="G79:H79"/>
    </sheetView>
  </sheetViews>
  <sheetFormatPr defaultColWidth="9.140625" defaultRowHeight="12.75"/>
  <cols>
    <col min="1" max="1" width="2.7109375" style="4" customWidth="1"/>
    <col min="2" max="2" width="23.421875" style="4" customWidth="1"/>
    <col min="3" max="3" width="28.421875" style="4" customWidth="1"/>
    <col min="4" max="4" width="15.8515625" style="4" hidden="1" customWidth="1"/>
    <col min="5" max="5" width="0.2890625" style="4" hidden="1" customWidth="1"/>
    <col min="6" max="6" width="11.8515625" style="4" customWidth="1"/>
    <col min="7" max="7" width="12.421875" style="4" customWidth="1"/>
    <col min="8" max="8" width="11.421875" style="4" customWidth="1"/>
    <col min="9" max="9" width="10.421875" style="4" customWidth="1"/>
    <col min="10" max="11" width="12.7109375" style="0" bestFit="1" customWidth="1"/>
  </cols>
  <sheetData>
    <row r="1" spans="1:9" ht="32.25" customHeight="1">
      <c r="A1" s="497" t="s">
        <v>322</v>
      </c>
      <c r="B1" s="498"/>
      <c r="C1" s="498"/>
      <c r="D1" s="498"/>
      <c r="E1" s="498"/>
      <c r="F1" s="498"/>
      <c r="G1" s="499"/>
      <c r="H1" s="486" t="s">
        <v>82</v>
      </c>
      <c r="I1" s="487"/>
    </row>
    <row r="2" spans="1:9" ht="12.75">
      <c r="A2" s="500"/>
      <c r="B2" s="501"/>
      <c r="C2" s="501"/>
      <c r="D2" s="501"/>
      <c r="E2" s="501"/>
      <c r="F2" s="501"/>
      <c r="G2" s="502"/>
      <c r="H2" s="488"/>
      <c r="I2" s="489"/>
    </row>
    <row r="3" spans="1:9" ht="36.75" customHeight="1">
      <c r="A3" s="490" t="s">
        <v>23</v>
      </c>
      <c r="B3" s="490"/>
      <c r="C3" s="490"/>
      <c r="D3" s="490"/>
      <c r="E3" s="490"/>
      <c r="F3" s="64" t="s">
        <v>323</v>
      </c>
      <c r="G3" s="63" t="s">
        <v>324</v>
      </c>
      <c r="H3" s="65" t="s">
        <v>2</v>
      </c>
      <c r="I3" s="63" t="s">
        <v>24</v>
      </c>
    </row>
    <row r="4" spans="1:9" ht="12.75">
      <c r="A4" s="513" t="s">
        <v>25</v>
      </c>
      <c r="B4" s="513"/>
      <c r="C4" s="513"/>
      <c r="D4" s="513"/>
      <c r="E4" s="513"/>
      <c r="F4" s="6"/>
      <c r="G4" s="6"/>
      <c r="H4" s="6"/>
      <c r="I4" s="6"/>
    </row>
    <row r="5" spans="1:16" ht="12.75">
      <c r="A5" s="513"/>
      <c r="B5" s="522"/>
      <c r="C5" s="522"/>
      <c r="D5" s="66"/>
      <c r="E5" s="66"/>
      <c r="F5" s="6"/>
      <c r="G5" s="6"/>
      <c r="H5" s="6"/>
      <c r="I5" s="6"/>
      <c r="P5" t="s">
        <v>338</v>
      </c>
    </row>
    <row r="6" spans="1:9" ht="12.75">
      <c r="A6" s="523"/>
      <c r="B6" s="524"/>
      <c r="C6" s="525"/>
      <c r="D6" s="66"/>
      <c r="E6" s="66"/>
      <c r="F6" s="6"/>
      <c r="G6" s="6"/>
      <c r="H6" s="6"/>
      <c r="I6" s="6"/>
    </row>
    <row r="7" spans="1:9" ht="12.75" customHeight="1">
      <c r="A7" s="513" t="s">
        <v>26</v>
      </c>
      <c r="B7" s="513"/>
      <c r="C7" s="513"/>
      <c r="D7" s="513"/>
      <c r="E7" s="513"/>
      <c r="F7" s="6"/>
      <c r="G7" s="6"/>
      <c r="H7" s="6"/>
      <c r="I7" s="6"/>
    </row>
    <row r="8" spans="1:11" ht="12.75">
      <c r="A8" s="17" t="s">
        <v>350</v>
      </c>
      <c r="B8" s="17"/>
      <c r="C8" s="17"/>
      <c r="D8" s="17"/>
      <c r="E8" s="17"/>
      <c r="F8" s="82">
        <v>120040</v>
      </c>
      <c r="G8" s="82">
        <v>122208</v>
      </c>
      <c r="H8" s="82">
        <v>120316</v>
      </c>
      <c r="I8" s="68">
        <f>SUM(H8)/G8*100</f>
        <v>98.45181984812778</v>
      </c>
      <c r="J8" s="9"/>
      <c r="K8" s="9"/>
    </row>
    <row r="9" spans="1:17" ht="12.75">
      <c r="A9" s="526" t="s">
        <v>27</v>
      </c>
      <c r="B9" s="526"/>
      <c r="C9" s="526"/>
      <c r="D9" s="526"/>
      <c r="E9" s="526"/>
      <c r="F9" s="82">
        <v>12844</v>
      </c>
      <c r="G9" s="82">
        <v>14210</v>
      </c>
      <c r="H9" s="82">
        <v>12813</v>
      </c>
      <c r="I9" s="68">
        <f>SUM(H9)/G9*100</f>
        <v>90.16889514426461</v>
      </c>
      <c r="J9" s="9"/>
      <c r="K9" s="9"/>
      <c r="L9" s="9"/>
      <c r="M9" s="9"/>
      <c r="N9" s="9"/>
      <c r="O9" s="9"/>
      <c r="P9" s="9"/>
      <c r="Q9" s="9"/>
    </row>
    <row r="10" spans="1:9" ht="12.75">
      <c r="A10" s="510" t="s">
        <v>44</v>
      </c>
      <c r="B10" s="510"/>
      <c r="C10" s="510"/>
      <c r="D10" s="510"/>
      <c r="E10" s="510"/>
      <c r="F10" s="82">
        <v>36413</v>
      </c>
      <c r="G10" s="82">
        <v>43731</v>
      </c>
      <c r="H10" s="82">
        <v>43090</v>
      </c>
      <c r="I10" s="68">
        <f>SUM(H10)/G10*100</f>
        <v>98.53422057579292</v>
      </c>
    </row>
    <row r="11" spans="1:11" ht="12.75">
      <c r="A11" s="510" t="s">
        <v>54</v>
      </c>
      <c r="B11" s="510"/>
      <c r="C11" s="510"/>
      <c r="D11" s="510"/>
      <c r="E11" s="510"/>
      <c r="F11" s="82">
        <v>74660</v>
      </c>
      <c r="G11" s="82">
        <v>78775</v>
      </c>
      <c r="H11" s="82">
        <v>75531</v>
      </c>
      <c r="I11" s="68">
        <f>SUM(H11)/G11*100</f>
        <v>95.88194224055854</v>
      </c>
      <c r="J11" s="103"/>
      <c r="K11" s="114"/>
    </row>
    <row r="12" spans="1:9" ht="12.75">
      <c r="A12" s="510"/>
      <c r="B12" s="510"/>
      <c r="C12" s="510"/>
      <c r="D12" s="510"/>
      <c r="E12" s="510"/>
      <c r="F12" s="82"/>
      <c r="G12" s="82"/>
      <c r="H12" s="82"/>
      <c r="I12" s="68"/>
    </row>
    <row r="13" spans="1:9" ht="12.75">
      <c r="A13" s="90"/>
      <c r="B13" s="91"/>
      <c r="C13" s="92"/>
      <c r="D13" s="17"/>
      <c r="E13" s="17"/>
      <c r="F13" s="82"/>
      <c r="G13" s="82"/>
      <c r="H13" s="82"/>
      <c r="I13" s="68"/>
    </row>
    <row r="14" spans="1:9" ht="18" customHeight="1">
      <c r="A14" s="513" t="s">
        <v>28</v>
      </c>
      <c r="B14" s="510"/>
      <c r="C14" s="513"/>
      <c r="D14" s="66"/>
      <c r="E14" s="66"/>
      <c r="F14" s="74">
        <f>SUM(F8:F12)</f>
        <v>243957</v>
      </c>
      <c r="G14" s="74">
        <f>SUM(G8:G13)</f>
        <v>258924</v>
      </c>
      <c r="H14" s="74">
        <f>SUM(H8:H12)</f>
        <v>251750</v>
      </c>
      <c r="I14" s="53">
        <f>SUM(H14)/G14*100</f>
        <v>97.22930280700129</v>
      </c>
    </row>
    <row r="15" spans="1:9" ht="19.5" customHeight="1">
      <c r="A15" s="513"/>
      <c r="B15" s="522"/>
      <c r="C15" s="522"/>
      <c r="D15" s="66"/>
      <c r="E15" s="66"/>
      <c r="F15" s="5"/>
      <c r="G15" s="5"/>
      <c r="H15" s="5"/>
      <c r="I15" s="68"/>
    </row>
    <row r="16" spans="1:9" ht="19.5" customHeight="1">
      <c r="A16" s="66" t="s">
        <v>56</v>
      </c>
      <c r="B16" s="66"/>
      <c r="C16" s="66"/>
      <c r="D16" s="66"/>
      <c r="E16" s="66"/>
      <c r="F16" s="5"/>
      <c r="G16" s="5"/>
      <c r="H16" s="5"/>
      <c r="I16" s="51"/>
    </row>
    <row r="17" spans="1:17" ht="12.75">
      <c r="A17" s="510" t="s">
        <v>350</v>
      </c>
      <c r="B17" s="510"/>
      <c r="C17" s="510"/>
      <c r="D17" s="510"/>
      <c r="E17" s="510"/>
      <c r="F17" s="82">
        <v>23871</v>
      </c>
      <c r="G17" s="82">
        <v>24479</v>
      </c>
      <c r="H17" s="82">
        <v>24478</v>
      </c>
      <c r="I17" s="68">
        <f aca="true" t="shared" si="0" ref="I17:I22">SUM(H17)/G17*100</f>
        <v>99.99591486580334</v>
      </c>
      <c r="J17" s="9"/>
      <c r="K17" s="9"/>
      <c r="L17" s="9"/>
      <c r="M17" s="9"/>
      <c r="N17" s="9"/>
      <c r="O17" s="9"/>
      <c r="P17" s="9"/>
      <c r="Q17" s="9"/>
    </row>
    <row r="18" spans="1:9" ht="12.75">
      <c r="A18" s="526" t="s">
        <v>27</v>
      </c>
      <c r="B18" s="526"/>
      <c r="C18" s="526"/>
      <c r="D18" s="526"/>
      <c r="E18" s="526"/>
      <c r="F18" s="82">
        <v>2509</v>
      </c>
      <c r="G18" s="323">
        <v>2753</v>
      </c>
      <c r="H18" s="82">
        <v>2607</v>
      </c>
      <c r="I18" s="68">
        <f t="shared" si="0"/>
        <v>94.69669451507447</v>
      </c>
    </row>
    <row r="19" spans="1:9" ht="12.75">
      <c r="A19" s="510" t="s">
        <v>44</v>
      </c>
      <c r="B19" s="510"/>
      <c r="C19" s="510"/>
      <c r="D19" s="510"/>
      <c r="E19" s="510"/>
      <c r="F19" s="82">
        <v>7195</v>
      </c>
      <c r="G19" s="82">
        <v>8301</v>
      </c>
      <c r="H19" s="82">
        <v>7920</v>
      </c>
      <c r="I19" s="68">
        <f t="shared" si="0"/>
        <v>95.41019154318758</v>
      </c>
    </row>
    <row r="20" spans="1:9" ht="12.75">
      <c r="A20" s="510" t="s">
        <v>54</v>
      </c>
      <c r="B20" s="510"/>
      <c r="C20" s="510"/>
      <c r="D20" s="510"/>
      <c r="E20" s="510"/>
      <c r="F20" s="82">
        <v>13748</v>
      </c>
      <c r="G20" s="82">
        <v>15448</v>
      </c>
      <c r="H20" s="82">
        <v>15314</v>
      </c>
      <c r="I20" s="68">
        <f>SUM(H20)/G20*100</f>
        <v>99.13257379596064</v>
      </c>
    </row>
    <row r="21" spans="1:9" ht="12.75">
      <c r="A21" s="510"/>
      <c r="B21" s="510"/>
      <c r="C21" s="510"/>
      <c r="D21" s="510"/>
      <c r="E21" s="510"/>
      <c r="F21" s="82"/>
      <c r="G21" s="82"/>
      <c r="H21" s="82"/>
      <c r="I21" s="68"/>
    </row>
    <row r="22" spans="1:9" ht="19.5" customHeight="1">
      <c r="A22" s="66" t="s">
        <v>55</v>
      </c>
      <c r="B22" s="66"/>
      <c r="C22" s="66"/>
      <c r="D22" s="66"/>
      <c r="E22" s="66"/>
      <c r="F22" s="83">
        <f>SUM(F17:F21)</f>
        <v>47323</v>
      </c>
      <c r="G22" s="83">
        <f>SUM(G17:G21)</f>
        <v>50981</v>
      </c>
      <c r="H22" s="83">
        <f>SUM(H17:H21)</f>
        <v>50319</v>
      </c>
      <c r="I22" s="69">
        <f t="shared" si="0"/>
        <v>98.7014770208509</v>
      </c>
    </row>
    <row r="23" spans="1:9" ht="18" customHeight="1">
      <c r="A23" s="513" t="s">
        <v>29</v>
      </c>
      <c r="B23" s="513"/>
      <c r="C23" s="513"/>
      <c r="D23" s="513"/>
      <c r="E23" s="513"/>
      <c r="F23" s="5"/>
      <c r="G23" s="5"/>
      <c r="H23" s="5"/>
      <c r="I23" s="51"/>
    </row>
    <row r="24" spans="1:9" ht="12.75">
      <c r="A24" s="503" t="s">
        <v>45</v>
      </c>
      <c r="B24" s="504"/>
      <c r="C24" s="504"/>
      <c r="D24" s="66"/>
      <c r="E24" s="66"/>
      <c r="F24" s="82"/>
      <c r="G24" s="82"/>
      <c r="H24" s="82"/>
      <c r="I24" s="68"/>
    </row>
    <row r="25" spans="1:9" ht="12.75">
      <c r="A25" s="527" t="s">
        <v>368</v>
      </c>
      <c r="B25" s="527"/>
      <c r="C25" s="527"/>
      <c r="D25" s="510"/>
      <c r="E25" s="510"/>
      <c r="F25" s="82">
        <v>1200</v>
      </c>
      <c r="G25" s="82">
        <v>1200</v>
      </c>
      <c r="H25" s="82">
        <v>994</v>
      </c>
      <c r="I25" s="77">
        <f>SUM(H25)/G25*100</f>
        <v>82.83333333333334</v>
      </c>
    </row>
    <row r="26" spans="1:9" ht="12.75">
      <c r="A26" s="515" t="s">
        <v>70</v>
      </c>
      <c r="B26" s="515"/>
      <c r="C26" s="515"/>
      <c r="D26" s="515"/>
      <c r="E26" s="515"/>
      <c r="F26" s="82">
        <v>5000</v>
      </c>
      <c r="G26" s="82">
        <v>5800</v>
      </c>
      <c r="H26" s="82">
        <v>5098</v>
      </c>
      <c r="I26" s="68">
        <f aca="true" t="shared" si="1" ref="I26:I38">SUM(H26)/G26*100</f>
        <v>87.89655172413792</v>
      </c>
    </row>
    <row r="27" spans="1:10" ht="12.75">
      <c r="A27" s="515" t="s">
        <v>71</v>
      </c>
      <c r="B27" s="515"/>
      <c r="C27" s="515"/>
      <c r="D27" s="515"/>
      <c r="E27" s="515"/>
      <c r="F27" s="82">
        <v>1701</v>
      </c>
      <c r="G27" s="82">
        <v>1701</v>
      </c>
      <c r="H27" s="82">
        <v>1593</v>
      </c>
      <c r="I27" s="68">
        <f t="shared" si="1"/>
        <v>93.65079365079364</v>
      </c>
      <c r="J27" s="103"/>
    </row>
    <row r="28" spans="1:14" ht="12.75">
      <c r="A28" s="515" t="s">
        <v>72</v>
      </c>
      <c r="B28" s="515"/>
      <c r="C28" s="515"/>
      <c r="D28" s="515"/>
      <c r="E28" s="515"/>
      <c r="F28" s="82">
        <v>2000</v>
      </c>
      <c r="G28" s="82">
        <v>2000</v>
      </c>
      <c r="H28" s="82">
        <v>1060</v>
      </c>
      <c r="I28" s="68">
        <f t="shared" si="1"/>
        <v>53</v>
      </c>
      <c r="J28" s="9"/>
      <c r="K28" s="9"/>
      <c r="L28" s="9"/>
      <c r="M28" s="9"/>
      <c r="N28" s="9"/>
    </row>
    <row r="29" spans="1:9" ht="12.75">
      <c r="A29" s="515" t="s">
        <v>73</v>
      </c>
      <c r="B29" s="515"/>
      <c r="C29" s="515"/>
      <c r="D29" s="515"/>
      <c r="E29" s="515"/>
      <c r="F29" s="82">
        <v>13242</v>
      </c>
      <c r="G29" s="82">
        <v>12102</v>
      </c>
      <c r="H29" s="82">
        <v>10789</v>
      </c>
      <c r="I29" s="68">
        <f t="shared" si="1"/>
        <v>89.15055362749959</v>
      </c>
    </row>
    <row r="30" spans="1:9" ht="12.75">
      <c r="A30" s="515" t="s">
        <v>74</v>
      </c>
      <c r="B30" s="515"/>
      <c r="C30" s="515"/>
      <c r="D30" s="515"/>
      <c r="E30" s="515"/>
      <c r="F30" s="82">
        <v>1777</v>
      </c>
      <c r="G30" s="82">
        <v>777</v>
      </c>
      <c r="H30" s="82">
        <v>639</v>
      </c>
      <c r="I30" s="68">
        <f t="shared" si="1"/>
        <v>82.23938223938224</v>
      </c>
    </row>
    <row r="31" spans="1:9" ht="12.75">
      <c r="A31" s="515" t="s">
        <v>75</v>
      </c>
      <c r="B31" s="515"/>
      <c r="C31" s="515"/>
      <c r="D31" s="515"/>
      <c r="E31" s="515"/>
      <c r="F31" s="82">
        <v>9555</v>
      </c>
      <c r="G31" s="82">
        <v>9555</v>
      </c>
      <c r="H31" s="82">
        <v>8774</v>
      </c>
      <c r="I31" s="68">
        <f t="shared" si="1"/>
        <v>91.82626896912612</v>
      </c>
    </row>
    <row r="32" spans="1:9" ht="12.75">
      <c r="A32" s="515" t="s">
        <v>76</v>
      </c>
      <c r="B32" s="515"/>
      <c r="C32" s="515"/>
      <c r="D32" s="515"/>
      <c r="E32" s="515"/>
      <c r="F32" s="82">
        <v>11030</v>
      </c>
      <c r="G32" s="82">
        <v>16257</v>
      </c>
      <c r="H32" s="82">
        <v>12235</v>
      </c>
      <c r="I32" s="68">
        <f t="shared" si="1"/>
        <v>75.25988804822538</v>
      </c>
    </row>
    <row r="33" spans="1:9" ht="12.75">
      <c r="A33" s="515" t="s">
        <v>77</v>
      </c>
      <c r="B33" s="515"/>
      <c r="C33" s="515"/>
      <c r="D33" s="515"/>
      <c r="E33" s="515"/>
      <c r="F33" s="82">
        <v>3500</v>
      </c>
      <c r="G33" s="82">
        <v>6000</v>
      </c>
      <c r="H33" s="82">
        <v>6000</v>
      </c>
      <c r="I33" s="68">
        <f t="shared" si="1"/>
        <v>100</v>
      </c>
    </row>
    <row r="34" spans="1:9" ht="12.75">
      <c r="A34" s="515" t="s">
        <v>381</v>
      </c>
      <c r="B34" s="515"/>
      <c r="C34" s="515"/>
      <c r="D34" s="515"/>
      <c r="E34" s="515"/>
      <c r="F34" s="82">
        <v>1356</v>
      </c>
      <c r="G34" s="82">
        <v>1283</v>
      </c>
      <c r="H34" s="82">
        <v>915</v>
      </c>
      <c r="I34" s="68">
        <f t="shared" si="1"/>
        <v>71.31722525331254</v>
      </c>
    </row>
    <row r="35" spans="1:9" ht="12.75">
      <c r="A35" s="363" t="s">
        <v>382</v>
      </c>
      <c r="B35" s="418"/>
      <c r="C35" s="371"/>
      <c r="D35" s="6"/>
      <c r="E35" s="6"/>
      <c r="F35" s="6"/>
      <c r="G35" s="82">
        <v>581</v>
      </c>
      <c r="H35" s="82">
        <v>621</v>
      </c>
      <c r="I35" s="68">
        <f t="shared" si="1"/>
        <v>106.88468158347678</v>
      </c>
    </row>
    <row r="36" spans="1:9" ht="12.75">
      <c r="A36" s="52" t="s">
        <v>383</v>
      </c>
      <c r="B36" s="75"/>
      <c r="C36" s="75"/>
      <c r="D36" s="66"/>
      <c r="E36" s="66"/>
      <c r="F36" s="82">
        <v>5197</v>
      </c>
      <c r="G36" s="82">
        <v>14108</v>
      </c>
      <c r="H36" s="82">
        <v>12804</v>
      </c>
      <c r="I36" s="68">
        <f t="shared" si="1"/>
        <v>90.75701729515168</v>
      </c>
    </row>
    <row r="37" spans="1:9" ht="12.75">
      <c r="A37" s="308" t="s">
        <v>384</v>
      </c>
      <c r="B37" s="309"/>
      <c r="C37" s="310"/>
      <c r="D37" s="100"/>
      <c r="E37" s="66"/>
      <c r="F37" s="82">
        <v>2833</v>
      </c>
      <c r="G37" s="82">
        <v>2833</v>
      </c>
      <c r="H37" s="82">
        <v>1008</v>
      </c>
      <c r="I37" s="68">
        <f t="shared" si="1"/>
        <v>35.58065654782915</v>
      </c>
    </row>
    <row r="38" spans="1:9" ht="12.75">
      <c r="A38" s="353" t="s">
        <v>385</v>
      </c>
      <c r="B38" s="354"/>
      <c r="C38" s="355"/>
      <c r="D38" s="100"/>
      <c r="E38" s="66"/>
      <c r="F38" s="82">
        <v>100</v>
      </c>
      <c r="G38" s="82">
        <v>100</v>
      </c>
      <c r="H38" s="82">
        <v>60</v>
      </c>
      <c r="I38" s="68">
        <f t="shared" si="1"/>
        <v>60</v>
      </c>
    </row>
    <row r="39" spans="1:9" ht="12.75">
      <c r="A39" s="353"/>
      <c r="B39" s="356"/>
      <c r="C39" s="355"/>
      <c r="D39" s="100"/>
      <c r="E39" s="66"/>
      <c r="F39" s="82"/>
      <c r="G39" s="82"/>
      <c r="H39" s="82"/>
      <c r="I39" s="68"/>
    </row>
    <row r="40" spans="1:14" ht="24.75" customHeight="1">
      <c r="A40" s="518" t="s">
        <v>57</v>
      </c>
      <c r="B40" s="518"/>
      <c r="C40" s="518"/>
      <c r="D40" s="519"/>
      <c r="E40" s="519"/>
      <c r="F40" s="84">
        <f>SUM(F25:F39)</f>
        <v>58491</v>
      </c>
      <c r="G40" s="388">
        <f>SUM(G25:G39)</f>
        <v>74297</v>
      </c>
      <c r="H40" s="84">
        <f>SUM(H25:H39)</f>
        <v>62590</v>
      </c>
      <c r="I40" s="69">
        <f>SUM(H40)/G40*100</f>
        <v>84.24297077943928</v>
      </c>
      <c r="J40" s="9"/>
      <c r="K40" s="9"/>
      <c r="L40" s="9"/>
      <c r="M40" s="9"/>
      <c r="N40" s="10"/>
    </row>
    <row r="41" spans="1:9" ht="12.75">
      <c r="A41" s="517"/>
      <c r="B41" s="517"/>
      <c r="C41" s="517"/>
      <c r="D41" s="517"/>
      <c r="E41" s="17"/>
      <c r="F41" s="6"/>
      <c r="G41" s="49"/>
      <c r="H41" s="65"/>
      <c r="I41" s="51"/>
    </row>
    <row r="42" spans="1:9" ht="12.75">
      <c r="A42" s="381" t="s">
        <v>67</v>
      </c>
      <c r="B42" s="70"/>
      <c r="C42" s="96"/>
      <c r="D42" s="97"/>
      <c r="E42" s="97"/>
      <c r="F42" s="61"/>
      <c r="G42" s="389"/>
      <c r="H42" s="67"/>
      <c r="I42" s="68"/>
    </row>
    <row r="43" spans="1:9" ht="12.75">
      <c r="A43" s="505" t="s">
        <v>273</v>
      </c>
      <c r="B43" s="506"/>
      <c r="C43" s="506"/>
      <c r="D43" s="506"/>
      <c r="E43" s="507"/>
      <c r="F43" s="82">
        <v>20934</v>
      </c>
      <c r="G43" s="388">
        <v>21235</v>
      </c>
      <c r="H43" s="82">
        <v>16750</v>
      </c>
      <c r="I43" s="68">
        <f aca="true" t="shared" si="2" ref="I43:I49">SUM(H43)/G43*100</f>
        <v>78.87920885330821</v>
      </c>
    </row>
    <row r="44" spans="1:9" ht="12.75">
      <c r="A44" s="505"/>
      <c r="B44" s="506"/>
      <c r="C44" s="506"/>
      <c r="D44" s="506"/>
      <c r="E44" s="507"/>
      <c r="F44" s="82"/>
      <c r="G44" s="388"/>
      <c r="H44" s="82"/>
      <c r="I44" s="68"/>
    </row>
    <row r="45" spans="1:9" ht="12.75">
      <c r="A45" s="517" t="s">
        <v>363</v>
      </c>
      <c r="B45" s="517"/>
      <c r="C45" s="517"/>
      <c r="D45" s="517"/>
      <c r="E45" s="517"/>
      <c r="F45" s="318">
        <v>51516</v>
      </c>
      <c r="G45" s="390">
        <v>54812</v>
      </c>
      <c r="H45" s="318">
        <v>49919</v>
      </c>
      <c r="I45" s="319">
        <f t="shared" si="2"/>
        <v>91.07312267386703</v>
      </c>
    </row>
    <row r="46" spans="1:9" ht="12.75">
      <c r="A46" s="110"/>
      <c r="B46" s="106"/>
      <c r="C46" s="108"/>
      <c r="D46" s="102"/>
      <c r="E46" s="57"/>
      <c r="F46" s="318"/>
      <c r="G46" s="390"/>
      <c r="H46" s="318"/>
      <c r="I46" s="319"/>
    </row>
    <row r="47" spans="1:9" ht="12.75">
      <c r="A47" s="107" t="s">
        <v>46</v>
      </c>
      <c r="B47" s="105"/>
      <c r="C47" s="109"/>
      <c r="D47" s="100"/>
      <c r="E47" s="57"/>
      <c r="F47" s="318">
        <v>5797</v>
      </c>
      <c r="G47" s="390">
        <v>6479</v>
      </c>
      <c r="H47" s="318">
        <v>5912</v>
      </c>
      <c r="I47" s="319">
        <f t="shared" si="2"/>
        <v>91.2486494829449</v>
      </c>
    </row>
    <row r="48" spans="1:9" ht="12.75">
      <c r="A48" s="98"/>
      <c r="B48" s="106"/>
      <c r="C48" s="109"/>
      <c r="D48" s="100"/>
      <c r="E48" s="57"/>
      <c r="F48" s="318"/>
      <c r="G48" s="390"/>
      <c r="H48" s="318"/>
      <c r="I48" s="319"/>
    </row>
    <row r="49" spans="1:9" ht="16.5" customHeight="1">
      <c r="A49" s="330" t="s">
        <v>30</v>
      </c>
      <c r="B49" s="330"/>
      <c r="C49" s="109"/>
      <c r="D49" s="100"/>
      <c r="E49" s="57"/>
      <c r="F49" s="464">
        <f>SUM(F47:F48,F45,F43,F40)</f>
        <v>136738</v>
      </c>
      <c r="G49" s="464">
        <f>SUM(G40:G48)</f>
        <v>156823</v>
      </c>
      <c r="H49" s="464">
        <f>SUM(H47:H48,H45,H43,H40)</f>
        <v>135171</v>
      </c>
      <c r="I49" s="465">
        <f t="shared" si="2"/>
        <v>86.19335174049725</v>
      </c>
    </row>
    <row r="50" spans="1:9" ht="16.5" customHeight="1">
      <c r="A50" s="117"/>
      <c r="B50" s="99" t="s">
        <v>364</v>
      </c>
      <c r="C50" s="100"/>
      <c r="D50" s="99"/>
      <c r="E50" s="116"/>
      <c r="F50" s="464">
        <v>0</v>
      </c>
      <c r="G50" s="464">
        <v>95722</v>
      </c>
      <c r="H50" s="464">
        <v>0</v>
      </c>
      <c r="I50" s="465">
        <v>0</v>
      </c>
    </row>
    <row r="51" spans="1:9" ht="16.5" customHeight="1">
      <c r="A51" s="117"/>
      <c r="B51" s="99"/>
      <c r="C51" s="100"/>
      <c r="D51" s="99"/>
      <c r="E51" s="116"/>
      <c r="F51" s="83"/>
      <c r="G51" s="188"/>
      <c r="H51" s="83"/>
      <c r="I51" s="69"/>
    </row>
    <row r="52" spans="1:9" ht="32.25" customHeight="1">
      <c r="A52" s="497" t="s">
        <v>322</v>
      </c>
      <c r="B52" s="498"/>
      <c r="C52" s="498"/>
      <c r="D52" s="498"/>
      <c r="E52" s="498"/>
      <c r="F52" s="498"/>
      <c r="G52" s="499"/>
      <c r="H52" s="486" t="s">
        <v>82</v>
      </c>
      <c r="I52" s="487"/>
    </row>
    <row r="53" spans="1:9" ht="12.75">
      <c r="A53" s="500"/>
      <c r="B53" s="501"/>
      <c r="C53" s="501"/>
      <c r="D53" s="501"/>
      <c r="E53" s="501"/>
      <c r="F53" s="501"/>
      <c r="G53" s="502"/>
      <c r="H53" s="488"/>
      <c r="I53" s="489"/>
    </row>
    <row r="54" spans="1:9" ht="36.75" customHeight="1">
      <c r="A54" s="490" t="s">
        <v>23</v>
      </c>
      <c r="B54" s="490"/>
      <c r="C54" s="490"/>
      <c r="D54" s="490"/>
      <c r="E54" s="490"/>
      <c r="F54" s="64" t="s">
        <v>323</v>
      </c>
      <c r="G54" s="63" t="s">
        <v>324</v>
      </c>
      <c r="H54" s="65" t="s">
        <v>2</v>
      </c>
      <c r="I54" s="63" t="s">
        <v>24</v>
      </c>
    </row>
    <row r="55" spans="1:9" ht="16.5" customHeight="1">
      <c r="A55" s="98" t="s">
        <v>78</v>
      </c>
      <c r="B55" s="99"/>
      <c r="C55" s="99"/>
      <c r="D55" s="99"/>
      <c r="E55" s="116"/>
      <c r="F55" s="83"/>
      <c r="G55" s="188"/>
      <c r="H55" s="83"/>
      <c r="I55" s="69"/>
    </row>
    <row r="56" spans="1:9" ht="12.75">
      <c r="A56" s="93" t="s">
        <v>365</v>
      </c>
      <c r="B56" s="17"/>
      <c r="C56" s="93"/>
      <c r="D56" s="94"/>
      <c r="E56" s="95"/>
      <c r="F56" s="82">
        <v>2313</v>
      </c>
      <c r="G56" s="82"/>
      <c r="H56" s="82"/>
      <c r="I56" s="77"/>
    </row>
    <row r="57" spans="1:11" ht="12.75">
      <c r="A57" s="17" t="s">
        <v>366</v>
      </c>
      <c r="B57" s="17"/>
      <c r="C57" s="17"/>
      <c r="D57" s="17"/>
      <c r="E57" s="17"/>
      <c r="F57" s="82">
        <v>12277</v>
      </c>
      <c r="G57" s="82">
        <v>19516</v>
      </c>
      <c r="H57" s="82">
        <v>19501</v>
      </c>
      <c r="I57" s="68">
        <f>SUM(H57)/G57*100</f>
        <v>99.9231399877024</v>
      </c>
      <c r="K57" s="114"/>
    </row>
    <row r="58" spans="1:11" ht="12.75">
      <c r="A58" s="90" t="s">
        <v>81</v>
      </c>
      <c r="B58" s="91"/>
      <c r="C58" s="92"/>
      <c r="D58" s="92"/>
      <c r="E58" s="6"/>
      <c r="F58" s="82">
        <v>20800</v>
      </c>
      <c r="G58" s="82">
        <v>21525</v>
      </c>
      <c r="H58" s="82">
        <v>17916</v>
      </c>
      <c r="I58" s="68">
        <f>SUM(H58)/G58*100</f>
        <v>83.23344947735191</v>
      </c>
      <c r="K58" s="114"/>
    </row>
    <row r="59" spans="1:11" ht="12.75">
      <c r="A59" s="90" t="s">
        <v>367</v>
      </c>
      <c r="B59" s="91"/>
      <c r="C59" s="92"/>
      <c r="D59" s="92"/>
      <c r="E59" s="6"/>
      <c r="F59" s="82">
        <v>555</v>
      </c>
      <c r="G59" s="82">
        <v>680</v>
      </c>
      <c r="H59" s="82">
        <v>680</v>
      </c>
      <c r="I59" s="68">
        <f>SUM(H59)/G59*100</f>
        <v>100</v>
      </c>
      <c r="K59" s="223"/>
    </row>
    <row r="60" spans="1:11" ht="12.75">
      <c r="A60" s="87" t="s">
        <v>308</v>
      </c>
      <c r="B60" s="91"/>
      <c r="C60" s="92"/>
      <c r="D60" s="92"/>
      <c r="E60" s="6"/>
      <c r="F60" s="83">
        <f>SUM(F56:F59)</f>
        <v>35945</v>
      </c>
      <c r="G60" s="83">
        <f>SUM(G56:G59)</f>
        <v>41721</v>
      </c>
      <c r="H60" s="83">
        <f>SUM(H56:H59)</f>
        <v>38097</v>
      </c>
      <c r="I60" s="69">
        <f>SUM(H60)/G60*100</f>
        <v>91.31372690012223</v>
      </c>
      <c r="K60" s="223"/>
    </row>
    <row r="61" spans="1:11" ht="12.75">
      <c r="A61" s="416"/>
      <c r="B61" s="387"/>
      <c r="C61" s="354"/>
      <c r="D61" s="355"/>
      <c r="E61" s="82"/>
      <c r="F61" s="82"/>
      <c r="G61" s="82"/>
      <c r="H61" s="68"/>
      <c r="I61" s="68"/>
      <c r="K61" s="223"/>
    </row>
    <row r="62" spans="1:11" ht="12.75">
      <c r="A62" s="87" t="s">
        <v>67</v>
      </c>
      <c r="B62" s="91"/>
      <c r="C62" s="92"/>
      <c r="D62" s="92"/>
      <c r="E62" s="6"/>
      <c r="F62" s="83">
        <v>1545</v>
      </c>
      <c r="G62" s="83">
        <v>948</v>
      </c>
      <c r="H62" s="83">
        <v>948</v>
      </c>
      <c r="I62" s="68">
        <f>SUM(H62)/G62*100</f>
        <v>100</v>
      </c>
      <c r="K62" s="223"/>
    </row>
    <row r="63" spans="1:11" ht="12.75">
      <c r="A63" s="87"/>
      <c r="B63" s="91"/>
      <c r="C63" s="92"/>
      <c r="D63" s="92"/>
      <c r="E63" s="6"/>
      <c r="F63" s="83"/>
      <c r="G63" s="83"/>
      <c r="H63" s="83"/>
      <c r="I63" s="69"/>
      <c r="K63" s="223"/>
    </row>
    <row r="64" spans="1:11" ht="12.75">
      <c r="A64" s="353" t="s">
        <v>351</v>
      </c>
      <c r="B64" s="354"/>
      <c r="C64" s="92"/>
      <c r="D64" s="92"/>
      <c r="E64" s="6"/>
      <c r="F64" s="83">
        <v>0</v>
      </c>
      <c r="G64" s="83">
        <v>559</v>
      </c>
      <c r="H64" s="83">
        <v>559</v>
      </c>
      <c r="I64" s="68">
        <f>SUM(H64)/G64*100</f>
        <v>100</v>
      </c>
      <c r="K64" s="223"/>
    </row>
    <row r="65" spans="1:11" ht="12.75">
      <c r="A65" s="417"/>
      <c r="B65" s="91"/>
      <c r="C65" s="92"/>
      <c r="D65" s="92"/>
      <c r="E65" s="6"/>
      <c r="F65" s="82"/>
      <c r="G65" s="82"/>
      <c r="H65" s="82"/>
      <c r="I65" s="68"/>
      <c r="K65" s="223"/>
    </row>
    <row r="66" spans="1:11" ht="12.75">
      <c r="A66" s="70" t="s">
        <v>80</v>
      </c>
      <c r="B66" s="17"/>
      <c r="C66" s="70"/>
      <c r="D66" s="17"/>
      <c r="E66" s="6"/>
      <c r="F66" s="83">
        <f>SUM(F62:F65,F60,F49,F22,F14)</f>
        <v>465508</v>
      </c>
      <c r="G66" s="188">
        <f>SUM(G64,G62,G60,G50,G49,G22,G14)</f>
        <v>605678</v>
      </c>
      <c r="H66" s="83">
        <f>SUM(H64,H62,H60,H49,H22,H14)</f>
        <v>476844</v>
      </c>
      <c r="I66" s="69">
        <f>SUM(H66)/G66*100</f>
        <v>78.72896159345395</v>
      </c>
      <c r="K66" s="115"/>
    </row>
    <row r="67" spans="1:11" ht="12.75">
      <c r="A67" s="87"/>
      <c r="B67" s="91"/>
      <c r="C67" s="89"/>
      <c r="D67" s="17"/>
      <c r="E67" s="6"/>
      <c r="F67" s="83"/>
      <c r="G67" s="83"/>
      <c r="H67" s="83"/>
      <c r="I67" s="69"/>
      <c r="K67" s="115"/>
    </row>
    <row r="68" spans="1:9" ht="12.75">
      <c r="A68" s="520" t="s">
        <v>68</v>
      </c>
      <c r="B68" s="521"/>
      <c r="C68" s="520"/>
      <c r="D68" s="513"/>
      <c r="E68" s="6"/>
      <c r="F68" s="7"/>
      <c r="G68" s="7"/>
      <c r="H68" s="6"/>
      <c r="I68" s="51"/>
    </row>
    <row r="69" spans="1:9" ht="12.75">
      <c r="A69" s="98" t="s">
        <v>78</v>
      </c>
      <c r="B69" s="111"/>
      <c r="C69" s="100"/>
      <c r="D69" s="66"/>
      <c r="E69" s="6"/>
      <c r="F69" s="7"/>
      <c r="G69" s="7"/>
      <c r="H69" s="6"/>
      <c r="I69" s="51"/>
    </row>
    <row r="70" spans="1:9" ht="12.75">
      <c r="A70" s="112" t="s">
        <v>352</v>
      </c>
      <c r="B70" s="311"/>
      <c r="C70" s="113"/>
      <c r="D70" s="18"/>
      <c r="E70" s="18"/>
      <c r="F70" s="72">
        <v>12700</v>
      </c>
      <c r="G70" s="72">
        <v>21775</v>
      </c>
      <c r="H70" s="67">
        <v>21565</v>
      </c>
      <c r="I70" s="68">
        <f>SUM(H70)/G70*100</f>
        <v>99.03559127439725</v>
      </c>
    </row>
    <row r="71" spans="1:9" ht="12.75">
      <c r="A71" s="112"/>
      <c r="B71" s="311"/>
      <c r="C71" s="113"/>
      <c r="D71" s="18"/>
      <c r="E71" s="18"/>
      <c r="F71" s="72"/>
      <c r="G71" s="72"/>
      <c r="H71" s="67"/>
      <c r="I71" s="68"/>
    </row>
    <row r="72" spans="1:9" ht="12.75">
      <c r="A72" s="386" t="s">
        <v>361</v>
      </c>
      <c r="B72" s="311"/>
      <c r="C72" s="113"/>
      <c r="D72" s="18"/>
      <c r="E72" s="18"/>
      <c r="F72" s="72"/>
      <c r="G72" s="72"/>
      <c r="H72" s="67"/>
      <c r="I72" s="68"/>
    </row>
    <row r="73" spans="1:9" ht="12.75">
      <c r="A73" s="112" t="s">
        <v>354</v>
      </c>
      <c r="B73" s="382"/>
      <c r="C73" s="113"/>
      <c r="D73" s="18"/>
      <c r="E73" s="18"/>
      <c r="F73" s="72">
        <v>60000</v>
      </c>
      <c r="G73" s="72">
        <v>71163</v>
      </c>
      <c r="H73" s="67">
        <v>69533</v>
      </c>
      <c r="I73" s="68">
        <f aca="true" t="shared" si="3" ref="I73:I79">SUM(H73)/G73*100</f>
        <v>97.70948386099518</v>
      </c>
    </row>
    <row r="74" spans="1:9" ht="12.75">
      <c r="A74" s="112" t="s">
        <v>355</v>
      </c>
      <c r="B74" s="311"/>
      <c r="C74" s="113"/>
      <c r="D74" s="18"/>
      <c r="E74" s="18"/>
      <c r="F74" s="72">
        <v>1000</v>
      </c>
      <c r="G74" s="72">
        <v>1000</v>
      </c>
      <c r="H74" s="67">
        <v>1465</v>
      </c>
      <c r="I74" s="68">
        <f t="shared" si="3"/>
        <v>146.5</v>
      </c>
    </row>
    <row r="75" spans="1:9" ht="12.75">
      <c r="A75" s="112" t="s">
        <v>356</v>
      </c>
      <c r="B75" s="311"/>
      <c r="C75" s="113"/>
      <c r="D75" s="18"/>
      <c r="E75" s="18"/>
      <c r="F75" s="72">
        <v>5000</v>
      </c>
      <c r="G75" s="72">
        <v>110</v>
      </c>
      <c r="H75" s="67">
        <v>110</v>
      </c>
      <c r="I75" s="68">
        <f t="shared" si="3"/>
        <v>100</v>
      </c>
    </row>
    <row r="76" spans="1:9" ht="12.75">
      <c r="A76" s="112" t="s">
        <v>357</v>
      </c>
      <c r="B76" s="311"/>
      <c r="C76" s="113"/>
      <c r="D76" s="18"/>
      <c r="E76" s="18"/>
      <c r="F76" s="72">
        <v>1000</v>
      </c>
      <c r="G76" s="72">
        <v>1000</v>
      </c>
      <c r="H76" s="67">
        <v>938</v>
      </c>
      <c r="I76" s="68">
        <f t="shared" si="3"/>
        <v>93.8</v>
      </c>
    </row>
    <row r="77" spans="1:9" ht="12.75">
      <c r="A77" s="514" t="s">
        <v>310</v>
      </c>
      <c r="B77" s="514"/>
      <c r="C77" s="514"/>
      <c r="D77" s="18"/>
      <c r="E77" s="18"/>
      <c r="F77" s="72">
        <v>15000</v>
      </c>
      <c r="G77" s="72">
        <v>17181</v>
      </c>
      <c r="H77" s="67">
        <v>17181</v>
      </c>
      <c r="I77" s="68">
        <f t="shared" si="3"/>
        <v>100</v>
      </c>
    </row>
    <row r="78" spans="1:9" ht="12.75">
      <c r="A78" s="508" t="s">
        <v>358</v>
      </c>
      <c r="B78" s="509"/>
      <c r="C78" s="509"/>
      <c r="D78" s="509"/>
      <c r="E78" s="509"/>
      <c r="F78" s="73"/>
      <c r="G78" s="73">
        <v>1255</v>
      </c>
      <c r="H78" s="67">
        <v>1255</v>
      </c>
      <c r="I78" s="68">
        <f t="shared" si="3"/>
        <v>100</v>
      </c>
    </row>
    <row r="79" spans="1:9" ht="12.75">
      <c r="A79" s="491" t="s">
        <v>386</v>
      </c>
      <c r="B79" s="492"/>
      <c r="C79" s="493"/>
      <c r="D79" s="383"/>
      <c r="E79" s="383"/>
      <c r="F79" s="385">
        <f>SUM(F73:F78)</f>
        <v>82000</v>
      </c>
      <c r="G79" s="466">
        <f>SUM(G73:G78)</f>
        <v>91709</v>
      </c>
      <c r="H79" s="67">
        <f>SUM(H73:H78)</f>
        <v>90482</v>
      </c>
      <c r="I79" s="68">
        <f t="shared" si="3"/>
        <v>98.66207242473476</v>
      </c>
    </row>
    <row r="80" spans="1:9" ht="12.75">
      <c r="A80" s="494"/>
      <c r="B80" s="495"/>
      <c r="C80" s="496"/>
      <c r="D80" s="18"/>
      <c r="E80" s="18"/>
      <c r="F80" s="73"/>
      <c r="G80" s="73"/>
      <c r="H80" s="67"/>
      <c r="I80" s="68"/>
    </row>
    <row r="81" spans="1:9" ht="12.75">
      <c r="A81" s="511" t="s">
        <v>309</v>
      </c>
      <c r="B81" s="511"/>
      <c r="C81" s="511"/>
      <c r="D81" s="512"/>
      <c r="E81" s="512"/>
      <c r="F81" s="74"/>
      <c r="G81" s="74"/>
      <c r="H81" s="58"/>
      <c r="I81" s="68"/>
    </row>
    <row r="82" spans="1:9" ht="12.75">
      <c r="A82" s="93" t="s">
        <v>274</v>
      </c>
      <c r="B82" s="312"/>
      <c r="C82" s="313"/>
      <c r="D82" s="94"/>
      <c r="E82" s="95"/>
      <c r="F82" s="73">
        <v>150</v>
      </c>
      <c r="G82" s="71">
        <v>150</v>
      </c>
      <c r="H82" s="71">
        <v>106</v>
      </c>
      <c r="I82" s="51">
        <f>SUM(H82)/G82*100</f>
        <v>70.66666666666667</v>
      </c>
    </row>
    <row r="83" spans="1:9" ht="12.75">
      <c r="A83" s="314" t="s">
        <v>353</v>
      </c>
      <c r="B83" s="315"/>
      <c r="C83" s="316"/>
      <c r="D83" s="94"/>
      <c r="E83" s="95"/>
      <c r="F83" s="73">
        <v>400</v>
      </c>
      <c r="G83" s="71">
        <v>400</v>
      </c>
      <c r="H83" s="71">
        <v>352</v>
      </c>
      <c r="I83" s="51">
        <f>SUM(H83)/G83*100</f>
        <v>88</v>
      </c>
    </row>
    <row r="84" spans="1:9" ht="12.75">
      <c r="A84" s="93"/>
      <c r="B84" s="312"/>
      <c r="C84" s="312"/>
      <c r="D84" s="94"/>
      <c r="E84" s="95"/>
      <c r="F84" s="76"/>
      <c r="G84" s="119"/>
      <c r="H84" s="67"/>
      <c r="I84" s="51"/>
    </row>
    <row r="85" spans="1:9" ht="12.75" customHeight="1">
      <c r="A85" s="104" t="s">
        <v>362</v>
      </c>
      <c r="B85" s="309"/>
      <c r="C85" s="310"/>
      <c r="D85" s="52"/>
      <c r="E85" s="52"/>
      <c r="F85" s="16"/>
      <c r="G85" s="16"/>
      <c r="H85" s="67"/>
      <c r="I85" s="51"/>
    </row>
    <row r="86" spans="1:9" ht="12.75" customHeight="1">
      <c r="A86" s="104"/>
      <c r="B86" s="309"/>
      <c r="C86" s="310"/>
      <c r="D86" s="52"/>
      <c r="E86" s="52"/>
      <c r="F86" s="16"/>
      <c r="G86" s="16"/>
      <c r="H86" s="67"/>
      <c r="I86" s="51"/>
    </row>
    <row r="87" spans="1:9" ht="12.75" customHeight="1">
      <c r="A87" s="87" t="s">
        <v>369</v>
      </c>
      <c r="B87" s="309"/>
      <c r="C87" s="310"/>
      <c r="D87" s="52"/>
      <c r="E87" s="52"/>
      <c r="F87" s="16"/>
      <c r="G87" s="16"/>
      <c r="H87" s="67"/>
      <c r="I87" s="51"/>
    </row>
    <row r="88" spans="1:9" ht="12.75" customHeight="1">
      <c r="A88" s="308" t="s">
        <v>66</v>
      </c>
      <c r="B88" s="309"/>
      <c r="C88" s="310"/>
      <c r="D88" s="52"/>
      <c r="E88" s="52"/>
      <c r="F88" s="16">
        <v>0</v>
      </c>
      <c r="G88" s="16">
        <v>73</v>
      </c>
      <c r="H88" s="67">
        <v>73</v>
      </c>
      <c r="I88" s="51">
        <f>SUM(H88)/G88*100</f>
        <v>100</v>
      </c>
    </row>
    <row r="89" spans="1:9" ht="12.75" customHeight="1">
      <c r="A89" s="87" t="s">
        <v>276</v>
      </c>
      <c r="B89" s="309"/>
      <c r="C89" s="310"/>
      <c r="D89" s="52"/>
      <c r="E89" s="52"/>
      <c r="F89" s="16"/>
      <c r="G89" s="16"/>
      <c r="H89" s="67"/>
      <c r="I89" s="51"/>
    </row>
    <row r="90" spans="1:9" ht="12.75" customHeight="1">
      <c r="A90" s="308" t="s">
        <v>66</v>
      </c>
      <c r="B90" s="309"/>
      <c r="C90" s="310"/>
      <c r="D90" s="52"/>
      <c r="E90" s="52"/>
      <c r="F90" s="16">
        <v>0</v>
      </c>
      <c r="G90" s="16">
        <v>72</v>
      </c>
      <c r="H90" s="67">
        <v>72</v>
      </c>
      <c r="I90" s="51">
        <f>SUM(H90)/G90*100</f>
        <v>100</v>
      </c>
    </row>
    <row r="91" spans="1:9" ht="12.75" customHeight="1">
      <c r="A91" s="87" t="s">
        <v>277</v>
      </c>
      <c r="B91" s="309"/>
      <c r="C91" s="310"/>
      <c r="D91" s="52"/>
      <c r="E91" s="52"/>
      <c r="F91" s="16"/>
      <c r="G91" s="16"/>
      <c r="H91" s="67"/>
      <c r="I91" s="51"/>
    </row>
    <row r="92" spans="1:9" ht="12.75" customHeight="1">
      <c r="A92" s="308" t="s">
        <v>66</v>
      </c>
      <c r="B92" s="309"/>
      <c r="C92" s="310"/>
      <c r="D92" s="52"/>
      <c r="E92" s="52"/>
      <c r="F92" s="16">
        <v>1500</v>
      </c>
      <c r="G92" s="16">
        <v>1425</v>
      </c>
      <c r="H92" s="67">
        <v>478</v>
      </c>
      <c r="I92" s="51">
        <f>SUM(H92)/G92*100</f>
        <v>33.54385964912281</v>
      </c>
    </row>
    <row r="93" spans="1:9" ht="12.75" customHeight="1">
      <c r="A93" s="308"/>
      <c r="B93" s="309"/>
      <c r="C93" s="310"/>
      <c r="D93" s="52"/>
      <c r="E93" s="52"/>
      <c r="F93" s="16"/>
      <c r="G93" s="16"/>
      <c r="H93" s="67"/>
      <c r="I93" s="51"/>
    </row>
    <row r="94" spans="1:9" ht="12.75" customHeight="1">
      <c r="A94" s="87" t="s">
        <v>278</v>
      </c>
      <c r="B94" s="309"/>
      <c r="C94" s="310"/>
      <c r="D94" s="52"/>
      <c r="E94" s="52"/>
      <c r="F94" s="16"/>
      <c r="G94" s="16"/>
      <c r="H94" s="67"/>
      <c r="I94" s="51"/>
    </row>
    <row r="95" spans="1:9" ht="12.75" customHeight="1">
      <c r="A95" s="308" t="s">
        <v>275</v>
      </c>
      <c r="B95" s="309" t="s">
        <v>279</v>
      </c>
      <c r="C95" s="310" t="s">
        <v>15</v>
      </c>
      <c r="D95" s="101"/>
      <c r="E95" s="52"/>
      <c r="F95" s="16">
        <v>191</v>
      </c>
      <c r="G95" s="16">
        <v>191</v>
      </c>
      <c r="H95" s="67">
        <v>80</v>
      </c>
      <c r="I95" s="51">
        <f>SUM(H95)/G95*100</f>
        <v>41.8848167539267</v>
      </c>
    </row>
    <row r="96" spans="1:9" ht="12.75" customHeight="1">
      <c r="A96" s="308"/>
      <c r="B96" s="309"/>
      <c r="C96" s="310"/>
      <c r="D96" s="52"/>
      <c r="E96" s="52"/>
      <c r="F96" s="16"/>
      <c r="G96" s="16"/>
      <c r="H96" s="67"/>
      <c r="I96" s="51"/>
    </row>
    <row r="97" spans="1:9" ht="12.75" customHeight="1">
      <c r="A97" s="308" t="s">
        <v>359</v>
      </c>
      <c r="B97" s="384"/>
      <c r="C97" s="310"/>
      <c r="D97" s="52"/>
      <c r="E97" s="52"/>
      <c r="F97" s="16"/>
      <c r="G97" s="16"/>
      <c r="H97" s="67"/>
      <c r="I97" s="51"/>
    </row>
    <row r="98" spans="1:9" ht="12.75" customHeight="1">
      <c r="A98" s="308" t="s">
        <v>360</v>
      </c>
      <c r="B98" s="309"/>
      <c r="C98" s="310"/>
      <c r="D98" s="52"/>
      <c r="E98" s="52"/>
      <c r="F98" s="16">
        <v>1500</v>
      </c>
      <c r="G98" s="16">
        <v>1500</v>
      </c>
      <c r="H98" s="67">
        <v>1156</v>
      </c>
      <c r="I98" s="51">
        <f>SUM(H98)/G98*100</f>
        <v>77.06666666666668</v>
      </c>
    </row>
    <row r="99" spans="1:9" ht="12.75" customHeight="1">
      <c r="A99" s="308"/>
      <c r="B99" s="357"/>
      <c r="C99" s="310"/>
      <c r="D99" s="52"/>
      <c r="E99" s="52"/>
      <c r="F99" s="16"/>
      <c r="G99" s="16"/>
      <c r="H99" s="67"/>
      <c r="I99" s="51"/>
    </row>
    <row r="100" spans="1:9" s="50" customFormat="1" ht="12.75" customHeight="1">
      <c r="A100" s="517" t="s">
        <v>69</v>
      </c>
      <c r="B100" s="517"/>
      <c r="C100" s="517"/>
      <c r="D100" s="517"/>
      <c r="E100" s="70"/>
      <c r="F100" s="79">
        <f>SUM(F82:F99)</f>
        <v>3741</v>
      </c>
      <c r="G100" s="79">
        <f>SUM(G82:G99)</f>
        <v>3811</v>
      </c>
      <c r="H100" s="79">
        <f>SUM(H82:H99)</f>
        <v>2317</v>
      </c>
      <c r="I100" s="51">
        <f>SUM(H100)/G100*100</f>
        <v>60.79769089477828</v>
      </c>
    </row>
    <row r="101" spans="1:9" s="50" customFormat="1" ht="12.75" customHeight="1">
      <c r="A101" s="87"/>
      <c r="B101" s="88"/>
      <c r="C101" s="89"/>
      <c r="D101" s="70"/>
      <c r="E101" s="70"/>
      <c r="F101" s="79"/>
      <c r="G101" s="79"/>
      <c r="H101" s="79"/>
      <c r="I101" s="69"/>
    </row>
    <row r="102" spans="1:9" ht="12.75">
      <c r="A102" s="334" t="s">
        <v>311</v>
      </c>
      <c r="B102" s="335"/>
      <c r="C102" s="336"/>
      <c r="D102" s="89"/>
      <c r="E102" s="57"/>
      <c r="F102" s="83">
        <f>SUM(F100,F79,F70)</f>
        <v>98441</v>
      </c>
      <c r="G102" s="188">
        <f>SUM(G100,G79,G70)</f>
        <v>117295</v>
      </c>
      <c r="H102" s="83">
        <f>SUM(H100,H79,H70)</f>
        <v>114364</v>
      </c>
      <c r="I102" s="53">
        <f>SUM(H102)/G102*100</f>
        <v>97.50117225798202</v>
      </c>
    </row>
    <row r="103" spans="1:9" ht="12.75">
      <c r="A103" s="334"/>
      <c r="B103" s="335"/>
      <c r="C103" s="336"/>
      <c r="D103" s="89"/>
      <c r="E103" s="57"/>
      <c r="F103" s="83"/>
      <c r="G103" s="83"/>
      <c r="H103" s="83"/>
      <c r="I103" s="53"/>
    </row>
    <row r="104" spans="1:9" ht="12.75">
      <c r="A104" s="87" t="s">
        <v>296</v>
      </c>
      <c r="B104" s="88"/>
      <c r="C104" s="89"/>
      <c r="D104" s="89"/>
      <c r="E104" s="57"/>
      <c r="F104" s="83">
        <f>SUM(F102,F66)</f>
        <v>563949</v>
      </c>
      <c r="G104" s="188">
        <f>SUM(G102,G66)</f>
        <v>722973</v>
      </c>
      <c r="H104" s="83">
        <f>SUM(H102,H66)</f>
        <v>591208</v>
      </c>
      <c r="I104" s="53">
        <f>SUM(H104)/G104*100</f>
        <v>81.77456142898836</v>
      </c>
    </row>
    <row r="105" spans="1:9" ht="12.75">
      <c r="A105" s="308"/>
      <c r="B105" s="331"/>
      <c r="C105" s="332"/>
      <c r="D105" s="70"/>
      <c r="E105" s="70"/>
      <c r="F105" s="58"/>
      <c r="G105" s="333"/>
      <c r="H105" s="84"/>
      <c r="I105" s="81"/>
    </row>
    <row r="106" spans="1:9" ht="12.75">
      <c r="A106" s="317" t="s">
        <v>84</v>
      </c>
      <c r="B106" s="331"/>
      <c r="C106" s="332"/>
      <c r="D106" s="70"/>
      <c r="E106" s="70"/>
      <c r="F106" s="58"/>
      <c r="G106" s="333">
        <v>10502</v>
      </c>
      <c r="H106" s="84">
        <v>10502</v>
      </c>
      <c r="I106" s="81">
        <f>SUM(H106)/G106*100</f>
        <v>100</v>
      </c>
    </row>
    <row r="107" spans="1:9" ht="12.75">
      <c r="A107" s="308"/>
      <c r="B107" s="309"/>
      <c r="C107" s="310"/>
      <c r="D107" s="52"/>
      <c r="E107" s="52"/>
      <c r="F107" s="16"/>
      <c r="G107" s="16"/>
      <c r="H107" s="67"/>
      <c r="I107" s="51"/>
    </row>
    <row r="108" spans="1:9" ht="12.75">
      <c r="A108" s="46" t="s">
        <v>79</v>
      </c>
      <c r="B108" s="46"/>
      <c r="C108" s="46"/>
      <c r="D108" s="46"/>
      <c r="E108" s="46"/>
      <c r="F108" s="329">
        <f>SUM(F104:F107)</f>
        <v>563949</v>
      </c>
      <c r="G108" s="329">
        <f>SUM(G105,G104,G106)</f>
        <v>733475</v>
      </c>
      <c r="H108" s="329">
        <f>SUM(H105,H102,H66,H106)</f>
        <v>601710</v>
      </c>
      <c r="I108" s="53">
        <f>SUM(H108)/G108*100</f>
        <v>82.0355158662531</v>
      </c>
    </row>
    <row r="109" spans="1:9" ht="12.75">
      <c r="A109" s="513"/>
      <c r="B109" s="513"/>
      <c r="C109" s="513"/>
      <c r="D109" s="513"/>
      <c r="E109" s="513"/>
      <c r="F109" s="54"/>
      <c r="G109" s="54"/>
      <c r="H109" s="54"/>
      <c r="I109" s="54"/>
    </row>
    <row r="110" spans="1:9" ht="12.75">
      <c r="A110" s="107" t="s">
        <v>312</v>
      </c>
      <c r="B110" s="332"/>
      <c r="C110" s="317"/>
      <c r="D110" s="52"/>
      <c r="E110" s="358">
        <v>309114</v>
      </c>
      <c r="F110" s="327">
        <v>288926</v>
      </c>
      <c r="G110" s="328">
        <v>300030</v>
      </c>
      <c r="H110" s="327">
        <v>282565</v>
      </c>
      <c r="I110" s="81">
        <f>SUM(H110)/G110*100</f>
        <v>94.17891544178916</v>
      </c>
    </row>
    <row r="111" spans="1:9" ht="18" customHeight="1">
      <c r="A111" s="516" t="s">
        <v>31</v>
      </c>
      <c r="B111" s="516"/>
      <c r="C111" s="516"/>
      <c r="D111" s="516"/>
      <c r="E111" s="66"/>
      <c r="F111" s="78">
        <f>SUM(F110,F104)</f>
        <v>852875</v>
      </c>
      <c r="G111" s="419">
        <f>SUM(G110,G108)</f>
        <v>1033505</v>
      </c>
      <c r="H111" s="78">
        <f>SUM(H110,H108)</f>
        <v>884275</v>
      </c>
      <c r="I111" s="69">
        <f>SUM(H111)/G111*100</f>
        <v>85.56078586944426</v>
      </c>
    </row>
    <row r="112" ht="12.75">
      <c r="G112" s="118"/>
    </row>
  </sheetData>
  <sheetProtection/>
  <mergeCells count="47">
    <mergeCell ref="A11:E11"/>
    <mergeCell ref="A19:E19"/>
    <mergeCell ref="A30:E30"/>
    <mergeCell ref="A29:E29"/>
    <mergeCell ref="A28:E28"/>
    <mergeCell ref="A25:E25"/>
    <mergeCell ref="A26:E26"/>
    <mergeCell ref="A18:E18"/>
    <mergeCell ref="A20:E20"/>
    <mergeCell ref="A4:E4"/>
    <mergeCell ref="A3:E3"/>
    <mergeCell ref="A7:E7"/>
    <mergeCell ref="A5:C5"/>
    <mergeCell ref="A6:C6"/>
    <mergeCell ref="A15:C15"/>
    <mergeCell ref="A14:C14"/>
    <mergeCell ref="A12:E12"/>
    <mergeCell ref="A9:E9"/>
    <mergeCell ref="A10:E10"/>
    <mergeCell ref="A33:E33"/>
    <mergeCell ref="A31:E31"/>
    <mergeCell ref="A45:E45"/>
    <mergeCell ref="A68:D68"/>
    <mergeCell ref="A44:E44"/>
    <mergeCell ref="A41:D41"/>
    <mergeCell ref="A32:E32"/>
    <mergeCell ref="A52:G53"/>
    <mergeCell ref="A81:E81"/>
    <mergeCell ref="A23:E23"/>
    <mergeCell ref="A77:C77"/>
    <mergeCell ref="A27:E27"/>
    <mergeCell ref="A21:E21"/>
    <mergeCell ref="A111:D111"/>
    <mergeCell ref="A109:E109"/>
    <mergeCell ref="A100:D100"/>
    <mergeCell ref="A34:E34"/>
    <mergeCell ref="A40:E40"/>
    <mergeCell ref="H52:I53"/>
    <mergeCell ref="A54:E54"/>
    <mergeCell ref="A79:C79"/>
    <mergeCell ref="A80:C80"/>
    <mergeCell ref="H1:I2"/>
    <mergeCell ref="A1:G2"/>
    <mergeCell ref="A24:C24"/>
    <mergeCell ref="A43:E43"/>
    <mergeCell ref="A78:E78"/>
    <mergeCell ref="A17:E1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&amp;R&amp;"Times New Roman,Félkövér dőlt"&amp;P. oldal</oddHeader>
  </headerFooter>
  <rowBreaks count="1" manualBreakCount="1">
    <brk id="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J37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7" max="7" width="12.140625" style="0" customWidth="1"/>
    <col min="8" max="8" width="11.57421875" style="0" bestFit="1" customWidth="1"/>
  </cols>
  <sheetData>
    <row r="2" spans="3:10" ht="12.75">
      <c r="C2" t="s">
        <v>289</v>
      </c>
      <c r="G2" s="10" t="s">
        <v>47</v>
      </c>
      <c r="H2" s="10"/>
      <c r="I2" s="10"/>
      <c r="J2" s="10"/>
    </row>
    <row r="3" ht="12.75">
      <c r="C3" t="s">
        <v>36</v>
      </c>
    </row>
    <row r="4" ht="12.75">
      <c r="C4" t="s">
        <v>37</v>
      </c>
    </row>
    <row r="5" ht="12.75">
      <c r="C5" t="s">
        <v>38</v>
      </c>
    </row>
    <row r="9" spans="1:8" ht="12.75">
      <c r="A9" s="19"/>
      <c r="B9" s="19" t="s">
        <v>325</v>
      </c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5">
      <c r="A11" s="20" t="s">
        <v>32</v>
      </c>
      <c r="B11" s="43"/>
      <c r="C11" s="43"/>
      <c r="D11" s="43"/>
      <c r="E11" s="43"/>
      <c r="F11" s="43"/>
      <c r="G11" s="43"/>
      <c r="H11" s="19"/>
    </row>
    <row r="12" spans="1:8" ht="12.75">
      <c r="A12" s="19"/>
      <c r="B12" s="19"/>
      <c r="C12" s="19"/>
      <c r="D12" s="19"/>
      <c r="E12" s="19"/>
      <c r="F12" s="19"/>
      <c r="G12" s="19"/>
      <c r="H12" s="19"/>
    </row>
    <row r="13" spans="1:8" ht="12.75">
      <c r="A13" s="21"/>
      <c r="B13" s="21"/>
      <c r="C13" s="21"/>
      <c r="D13" s="21"/>
      <c r="E13" s="21"/>
      <c r="F13" s="21"/>
      <c r="G13" s="19"/>
      <c r="H13" s="19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19"/>
      <c r="G15" s="19"/>
      <c r="H15" s="19"/>
    </row>
    <row r="16" spans="1:8" ht="8.25" customHeight="1" thickBot="1">
      <c r="A16" s="21"/>
      <c r="B16" s="21"/>
      <c r="C16" s="21"/>
      <c r="D16" s="21"/>
      <c r="E16" s="21"/>
      <c r="F16" s="19"/>
      <c r="G16" s="19"/>
      <c r="H16" s="19"/>
    </row>
    <row r="17" spans="1:8" ht="18.75" customHeight="1" thickBot="1">
      <c r="A17" s="22" t="s">
        <v>313</v>
      </c>
      <c r="B17" s="23"/>
      <c r="C17" s="23"/>
      <c r="D17" s="23"/>
      <c r="E17" s="23"/>
      <c r="F17" s="24"/>
      <c r="G17" s="25" t="s">
        <v>33</v>
      </c>
      <c r="H17" s="19"/>
    </row>
    <row r="18" spans="1:8" ht="12.75">
      <c r="A18" s="26"/>
      <c r="B18" s="27"/>
      <c r="C18" s="27"/>
      <c r="D18" s="27"/>
      <c r="E18" s="27"/>
      <c r="F18" s="28"/>
      <c r="G18" s="29"/>
      <c r="H18" s="19"/>
    </row>
    <row r="19" spans="1:8" ht="12.75">
      <c r="A19" s="30"/>
      <c r="B19" s="21"/>
      <c r="C19" s="21"/>
      <c r="D19" s="21"/>
      <c r="E19" s="21"/>
      <c r="F19" s="31"/>
      <c r="G19" s="32"/>
      <c r="H19" s="33"/>
    </row>
    <row r="20" spans="1:8" ht="12.75">
      <c r="A20" s="30"/>
      <c r="B20" s="21"/>
      <c r="C20" s="21"/>
      <c r="D20" s="21"/>
      <c r="E20" s="21"/>
      <c r="F20" s="31"/>
      <c r="G20" s="34"/>
      <c r="H20" s="33"/>
    </row>
    <row r="21" spans="1:8" ht="12.75">
      <c r="A21" s="30"/>
      <c r="B21" s="21"/>
      <c r="C21" s="21"/>
      <c r="D21" s="21"/>
      <c r="E21" s="21"/>
      <c r="F21" s="35"/>
      <c r="G21" s="34"/>
      <c r="H21" s="33"/>
    </row>
    <row r="22" spans="1:8" ht="12.75">
      <c r="A22" s="30" t="s">
        <v>377</v>
      </c>
      <c r="B22" s="21"/>
      <c r="C22" s="21"/>
      <c r="D22" s="21"/>
      <c r="E22" s="21"/>
      <c r="F22" s="35"/>
      <c r="G22" s="34"/>
      <c r="H22" s="21"/>
    </row>
    <row r="23" spans="1:8" ht="12.75">
      <c r="A23" s="30" t="s">
        <v>378</v>
      </c>
      <c r="B23" s="21"/>
      <c r="C23" s="21"/>
      <c r="D23" s="19"/>
      <c r="E23" s="19"/>
      <c r="F23" s="36"/>
      <c r="G23" s="393">
        <v>13840</v>
      </c>
      <c r="H23" s="19"/>
    </row>
    <row r="24" spans="1:8" ht="12.75">
      <c r="A24" s="30"/>
      <c r="B24" s="21"/>
      <c r="C24" s="21"/>
      <c r="D24" s="19"/>
      <c r="E24" s="19"/>
      <c r="F24" s="36"/>
      <c r="G24" s="393"/>
      <c r="H24" s="19"/>
    </row>
    <row r="25" spans="1:8" ht="12.75">
      <c r="A25" s="30" t="s">
        <v>314</v>
      </c>
      <c r="B25" s="21"/>
      <c r="C25" s="21"/>
      <c r="D25" s="21"/>
      <c r="E25" s="21"/>
      <c r="F25" s="31"/>
      <c r="G25" s="34">
        <v>2057</v>
      </c>
      <c r="H25" s="33"/>
    </row>
    <row r="26" spans="1:8" ht="12.75">
      <c r="A26" s="30"/>
      <c r="B26" s="21"/>
      <c r="C26" s="21"/>
      <c r="D26" s="21"/>
      <c r="E26" s="21"/>
      <c r="F26" s="31"/>
      <c r="G26" s="34"/>
      <c r="H26" s="33"/>
    </row>
    <row r="27" spans="1:8" ht="12.75">
      <c r="A27" s="30" t="s">
        <v>34</v>
      </c>
      <c r="B27" s="21"/>
      <c r="C27" s="21"/>
      <c r="D27" s="21"/>
      <c r="E27" s="21"/>
      <c r="F27" s="31"/>
      <c r="G27" s="34">
        <v>230</v>
      </c>
      <c r="H27" s="33"/>
    </row>
    <row r="28" spans="1:8" ht="12.75">
      <c r="A28" s="30"/>
      <c r="B28" s="21"/>
      <c r="C28" s="21"/>
      <c r="D28" s="21"/>
      <c r="E28" s="21"/>
      <c r="F28" s="31"/>
      <c r="G28" s="34"/>
      <c r="H28" s="33"/>
    </row>
    <row r="29" spans="1:8" ht="12.75">
      <c r="A29" s="30" t="s">
        <v>379</v>
      </c>
      <c r="B29" s="21"/>
      <c r="C29" s="21"/>
      <c r="D29" s="21"/>
      <c r="E29" s="21"/>
      <c r="F29" s="31"/>
      <c r="G29" s="34">
        <v>1789</v>
      </c>
      <c r="H29" s="33"/>
    </row>
    <row r="30" spans="1:8" ht="12.75">
      <c r="A30" s="30"/>
      <c r="B30" s="21"/>
      <c r="C30" s="21"/>
      <c r="D30" s="21"/>
      <c r="E30" s="21"/>
      <c r="F30" s="31"/>
      <c r="G30" s="34"/>
      <c r="H30" s="33"/>
    </row>
    <row r="31" spans="1:8" ht="12.75">
      <c r="A31" s="30"/>
      <c r="B31" s="21"/>
      <c r="C31" s="21"/>
      <c r="D31" s="21"/>
      <c r="E31" s="21"/>
      <c r="F31" s="31"/>
      <c r="G31" s="34"/>
      <c r="H31" s="33"/>
    </row>
    <row r="32" spans="1:8" ht="13.5" thickBot="1">
      <c r="A32" s="37"/>
      <c r="B32" s="38"/>
      <c r="C32" s="38"/>
      <c r="D32" s="38"/>
      <c r="E32" s="38"/>
      <c r="F32" s="39"/>
      <c r="G32" s="40"/>
      <c r="H32" s="33"/>
    </row>
    <row r="33" spans="1:8" ht="19.5" customHeight="1" thickBot="1">
      <c r="A33" s="22" t="s">
        <v>35</v>
      </c>
      <c r="B33" s="23"/>
      <c r="C33" s="23"/>
      <c r="D33" s="23"/>
      <c r="E33" s="23"/>
      <c r="F33" s="24"/>
      <c r="G33" s="41">
        <f>SUM(G19:G32)</f>
        <v>17916</v>
      </c>
      <c r="H33" s="19"/>
    </row>
    <row r="34" spans="1:8" ht="19.5" customHeight="1">
      <c r="A34" s="19"/>
      <c r="B34" s="19"/>
      <c r="C34" s="19"/>
      <c r="D34" s="19"/>
      <c r="E34" s="19"/>
      <c r="F34" s="19"/>
      <c r="G34" s="42"/>
      <c r="H34" s="19"/>
    </row>
    <row r="35" spans="1:8" ht="12.75">
      <c r="A35" s="528"/>
      <c r="B35" s="528"/>
      <c r="C35" s="528"/>
      <c r="D35" s="528"/>
      <c r="E35" s="19"/>
      <c r="F35" s="21"/>
      <c r="G35" s="42"/>
      <c r="H35" s="21"/>
    </row>
    <row r="36" spans="1:8" ht="12.75">
      <c r="A36" s="43"/>
      <c r="B36" s="43"/>
      <c r="C36" s="43"/>
      <c r="D36" s="43"/>
      <c r="E36" s="19"/>
      <c r="F36" s="21"/>
      <c r="G36" s="42"/>
      <c r="H36" s="21"/>
    </row>
    <row r="37" spans="1:8" ht="12.75">
      <c r="A37" s="19"/>
      <c r="B37" s="21"/>
      <c r="C37" s="21"/>
      <c r="D37" s="21"/>
      <c r="E37" s="21"/>
      <c r="F37" s="33"/>
      <c r="G37" s="44"/>
      <c r="H37" s="33"/>
    </row>
  </sheetData>
  <sheetProtection/>
  <mergeCells count="1">
    <mergeCell ref="A35:D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K57"/>
  <sheetViews>
    <sheetView zoomScalePageLayoutView="0" workbookViewId="0" topLeftCell="A32">
      <selection activeCell="Q61" sqref="Q61"/>
    </sheetView>
  </sheetViews>
  <sheetFormatPr defaultColWidth="9.140625" defaultRowHeight="12.75"/>
  <cols>
    <col min="4" max="4" width="4.7109375" style="0" customWidth="1"/>
    <col min="5" max="5" width="11.00390625" style="0" customWidth="1"/>
    <col min="6" max="6" width="5.421875" style="0" customWidth="1"/>
    <col min="7" max="7" width="11.28125" style="0" customWidth="1"/>
    <col min="8" max="8" width="11.57421875" style="0" customWidth="1"/>
    <col min="9" max="9" width="4.7109375" style="0" customWidth="1"/>
    <col min="10" max="10" width="12.28125" style="0" customWidth="1"/>
    <col min="17" max="17" width="12.57421875" style="0" bestFit="1" customWidth="1"/>
  </cols>
  <sheetData>
    <row r="2" spans="3:10" ht="12.75">
      <c r="C2" t="s">
        <v>289</v>
      </c>
      <c r="I2" s="10"/>
      <c r="J2" s="10" t="s">
        <v>85</v>
      </c>
    </row>
    <row r="3" spans="3:10" ht="12.75">
      <c r="C3" t="s">
        <v>36</v>
      </c>
      <c r="I3" s="19"/>
      <c r="J3" s="19" t="s">
        <v>115</v>
      </c>
    </row>
    <row r="4" ht="12.75">
      <c r="C4" t="s">
        <v>37</v>
      </c>
    </row>
    <row r="5" ht="12.75">
      <c r="C5" t="s">
        <v>38</v>
      </c>
    </row>
    <row r="7" ht="12" customHeight="1"/>
    <row r="8" spans="2:11" ht="12" customHeight="1">
      <c r="B8" s="120" t="s">
        <v>326</v>
      </c>
      <c r="H8" s="20"/>
      <c r="I8" s="198"/>
      <c r="J8" s="198"/>
      <c r="K8" s="20"/>
    </row>
    <row r="9" spans="1:9" ht="15">
      <c r="A9" s="121"/>
      <c r="C9" s="20" t="s">
        <v>280</v>
      </c>
      <c r="D9" s="198"/>
      <c r="E9" s="198"/>
      <c r="F9" s="20"/>
      <c r="G9" s="198"/>
      <c r="H9" s="198"/>
      <c r="I9" s="198"/>
    </row>
    <row r="11" spans="1:10" ht="12.75">
      <c r="A11" s="122"/>
      <c r="B11" s="123"/>
      <c r="C11" s="123"/>
      <c r="D11" s="124"/>
      <c r="E11" s="125" t="s">
        <v>86</v>
      </c>
      <c r="F11" s="126"/>
      <c r="G11" s="127" t="s">
        <v>87</v>
      </c>
      <c r="H11" s="127" t="s">
        <v>88</v>
      </c>
      <c r="I11" s="126" t="s">
        <v>89</v>
      </c>
      <c r="J11" s="127" t="s">
        <v>90</v>
      </c>
    </row>
    <row r="12" spans="1:10" ht="12.75">
      <c r="A12" s="128"/>
      <c r="B12" s="121"/>
      <c r="C12" s="121"/>
      <c r="D12" s="129"/>
      <c r="E12" s="130" t="s">
        <v>91</v>
      </c>
      <c r="F12" s="131" t="s">
        <v>89</v>
      </c>
      <c r="G12" s="132" t="s">
        <v>92</v>
      </c>
      <c r="H12" s="132" t="s">
        <v>91</v>
      </c>
      <c r="I12" s="131" t="s">
        <v>93</v>
      </c>
      <c r="J12" s="132" t="s">
        <v>92</v>
      </c>
    </row>
    <row r="13" spans="1:10" ht="12.75">
      <c r="A13" s="529" t="s">
        <v>94</v>
      </c>
      <c r="B13" s="472"/>
      <c r="C13" s="472"/>
      <c r="D13" s="129"/>
      <c r="E13" s="130" t="s">
        <v>95</v>
      </c>
      <c r="F13" s="131" t="s">
        <v>93</v>
      </c>
      <c r="G13" s="133" t="s">
        <v>96</v>
      </c>
      <c r="H13" s="132" t="s">
        <v>97</v>
      </c>
      <c r="I13" s="134" t="s">
        <v>98</v>
      </c>
      <c r="J13" s="132" t="s">
        <v>99</v>
      </c>
    </row>
    <row r="14" spans="1:10" ht="12.75">
      <c r="A14" s="128"/>
      <c r="B14" s="121"/>
      <c r="C14" s="121"/>
      <c r="D14" s="129"/>
      <c r="E14" s="129" t="s">
        <v>100</v>
      </c>
      <c r="F14" s="134" t="s">
        <v>98</v>
      </c>
      <c r="G14" s="132" t="s">
        <v>101</v>
      </c>
      <c r="H14" s="132" t="s">
        <v>100</v>
      </c>
      <c r="I14" s="131"/>
      <c r="J14" s="132" t="s">
        <v>102</v>
      </c>
    </row>
    <row r="15" spans="1:10" ht="12.75">
      <c r="A15" s="128"/>
      <c r="B15" s="121"/>
      <c r="C15" s="121"/>
      <c r="D15" s="129"/>
      <c r="E15" s="129" t="s">
        <v>103</v>
      </c>
      <c r="F15" s="131"/>
      <c r="G15" s="132" t="s">
        <v>104</v>
      </c>
      <c r="H15" s="132" t="s">
        <v>103</v>
      </c>
      <c r="I15" s="131"/>
      <c r="J15" s="132" t="s">
        <v>100</v>
      </c>
    </row>
    <row r="16" spans="1:10" ht="12.75">
      <c r="A16" s="135"/>
      <c r="B16" s="136"/>
      <c r="C16" s="136"/>
      <c r="D16" s="137"/>
      <c r="E16" s="137"/>
      <c r="F16" s="138"/>
      <c r="G16" s="139" t="s">
        <v>105</v>
      </c>
      <c r="H16" s="131"/>
      <c r="I16" s="138"/>
      <c r="J16" s="139" t="s">
        <v>103</v>
      </c>
    </row>
    <row r="17" spans="1:10" ht="12.75">
      <c r="A17" s="140" t="s">
        <v>205</v>
      </c>
      <c r="B17" s="141"/>
      <c r="C17" s="141"/>
      <c r="D17" s="141"/>
      <c r="E17" s="126"/>
      <c r="F17" s="124"/>
      <c r="G17" s="126"/>
      <c r="H17" s="126"/>
      <c r="I17" s="124"/>
      <c r="J17" s="126"/>
    </row>
    <row r="18" spans="1:10" ht="12.75">
      <c r="A18" s="142" t="s">
        <v>202</v>
      </c>
      <c r="B18" s="143"/>
      <c r="C18" s="144"/>
      <c r="D18" s="144"/>
      <c r="E18" s="145">
        <f>(E19+E20)</f>
        <v>4180366</v>
      </c>
      <c r="F18" s="146" t="s">
        <v>106</v>
      </c>
      <c r="G18" s="145">
        <f>(G19+G20)</f>
        <v>4180366</v>
      </c>
      <c r="H18" s="145">
        <f>(H19+H20)</f>
        <v>4211734</v>
      </c>
      <c r="I18" s="151" t="s">
        <v>106</v>
      </c>
      <c r="J18" s="145">
        <f>(J19+J20)</f>
        <v>4211734</v>
      </c>
    </row>
    <row r="19" spans="1:10" ht="12.75">
      <c r="A19" s="147" t="s">
        <v>107</v>
      </c>
      <c r="B19" s="148"/>
      <c r="C19" s="148"/>
      <c r="D19" s="149"/>
      <c r="E19" s="152">
        <v>2096</v>
      </c>
      <c r="F19" s="151" t="s">
        <v>106</v>
      </c>
      <c r="G19" s="152">
        <v>2096</v>
      </c>
      <c r="H19" s="152">
        <v>1272</v>
      </c>
      <c r="I19" s="151"/>
      <c r="J19" s="152">
        <v>1272</v>
      </c>
    </row>
    <row r="20" spans="1:10" ht="12.75">
      <c r="A20" s="147" t="s">
        <v>108</v>
      </c>
      <c r="B20" s="148"/>
      <c r="C20" s="148"/>
      <c r="D20" s="149"/>
      <c r="E20" s="150">
        <v>4178270</v>
      </c>
      <c r="F20" s="153" t="s">
        <v>109</v>
      </c>
      <c r="G20" s="150">
        <v>4178270</v>
      </c>
      <c r="H20" s="150">
        <v>4210462</v>
      </c>
      <c r="I20" s="153" t="s">
        <v>109</v>
      </c>
      <c r="J20" s="150">
        <v>4210462</v>
      </c>
    </row>
    <row r="21" spans="1:10" ht="12.75">
      <c r="A21" s="154" t="s">
        <v>110</v>
      </c>
      <c r="B21" s="155"/>
      <c r="C21" s="156"/>
      <c r="D21" s="157"/>
      <c r="E21" s="150">
        <v>0</v>
      </c>
      <c r="F21" s="153" t="s">
        <v>109</v>
      </c>
      <c r="G21" s="150">
        <v>0</v>
      </c>
      <c r="H21" s="150">
        <v>0</v>
      </c>
      <c r="I21" s="153" t="s">
        <v>109</v>
      </c>
      <c r="J21" s="150">
        <v>0</v>
      </c>
    </row>
    <row r="22" spans="1:10" ht="12.75">
      <c r="A22" s="155" t="s">
        <v>203</v>
      </c>
      <c r="B22" s="156"/>
      <c r="C22" s="156"/>
      <c r="D22" s="157"/>
      <c r="E22" s="158"/>
      <c r="F22" s="159"/>
      <c r="G22" s="158"/>
      <c r="H22" s="158"/>
      <c r="I22" s="159"/>
      <c r="J22" s="158"/>
    </row>
    <row r="23" spans="1:10" ht="12.75">
      <c r="A23" s="160" t="s">
        <v>204</v>
      </c>
      <c r="B23" s="144"/>
      <c r="C23" s="144"/>
      <c r="D23" s="161"/>
      <c r="E23" s="152">
        <v>0</v>
      </c>
      <c r="F23" s="162" t="s">
        <v>109</v>
      </c>
      <c r="G23" s="152">
        <v>0</v>
      </c>
      <c r="H23" s="152">
        <v>0</v>
      </c>
      <c r="I23" s="162" t="s">
        <v>109</v>
      </c>
      <c r="J23" s="152">
        <v>0</v>
      </c>
    </row>
    <row r="24" spans="1:10" ht="12.75">
      <c r="A24" s="140" t="s">
        <v>206</v>
      </c>
      <c r="B24" s="141"/>
      <c r="C24" s="141"/>
      <c r="D24" s="141"/>
      <c r="E24" s="126"/>
      <c r="F24" s="124"/>
      <c r="G24" s="126"/>
      <c r="H24" s="126"/>
      <c r="I24" s="126"/>
      <c r="J24" s="126"/>
    </row>
    <row r="25" spans="1:10" ht="12.75">
      <c r="A25" s="142" t="s">
        <v>207</v>
      </c>
      <c r="B25" s="143"/>
      <c r="C25" s="144"/>
      <c r="D25" s="144"/>
      <c r="E25" s="145">
        <f>(E26+E27)</f>
        <v>5768</v>
      </c>
      <c r="F25" s="146"/>
      <c r="G25" s="145">
        <f>(G26+G27)</f>
        <v>5768</v>
      </c>
      <c r="H25" s="145">
        <f>(H26+H27)</f>
        <v>4560</v>
      </c>
      <c r="I25" s="162" t="s">
        <v>109</v>
      </c>
      <c r="J25" s="145">
        <f>(J26+J27)</f>
        <v>4560</v>
      </c>
    </row>
    <row r="26" spans="1:10" ht="12.75">
      <c r="A26" s="147" t="s">
        <v>208</v>
      </c>
      <c r="B26" s="148"/>
      <c r="C26" s="148"/>
      <c r="D26" s="149"/>
      <c r="E26" s="150">
        <v>1758</v>
      </c>
      <c r="F26" s="153" t="s">
        <v>109</v>
      </c>
      <c r="G26" s="150">
        <v>1758</v>
      </c>
      <c r="H26" s="150">
        <v>550</v>
      </c>
      <c r="I26" s="153" t="s">
        <v>109</v>
      </c>
      <c r="J26" s="150">
        <v>550</v>
      </c>
    </row>
    <row r="27" spans="1:10" ht="12.75">
      <c r="A27" s="147" t="s">
        <v>209</v>
      </c>
      <c r="B27" s="148"/>
      <c r="C27" s="148"/>
      <c r="D27" s="149"/>
      <c r="E27" s="150">
        <v>4010</v>
      </c>
      <c r="F27" s="153" t="s">
        <v>109</v>
      </c>
      <c r="G27" s="150">
        <v>4010</v>
      </c>
      <c r="H27" s="150">
        <v>4010</v>
      </c>
      <c r="I27" s="153" t="s">
        <v>109</v>
      </c>
      <c r="J27" s="150">
        <v>4010</v>
      </c>
    </row>
    <row r="28" spans="1:10" ht="12.75">
      <c r="A28" s="235" t="s">
        <v>210</v>
      </c>
      <c r="B28" s="148"/>
      <c r="C28" s="148"/>
      <c r="D28" s="149"/>
      <c r="E28" s="166">
        <f>(E30+E31)</f>
        <v>209285</v>
      </c>
      <c r="F28" s="174" t="s">
        <v>109</v>
      </c>
      <c r="G28" s="166">
        <f>(G30+G31)</f>
        <v>209285</v>
      </c>
      <c r="H28" s="166">
        <f>(H30+H31)</f>
        <v>160033</v>
      </c>
      <c r="I28" s="174" t="s">
        <v>109</v>
      </c>
      <c r="J28" s="166">
        <f>(J30+J31)</f>
        <v>160033</v>
      </c>
    </row>
    <row r="29" spans="1:10" ht="12.75">
      <c r="A29" s="147" t="s">
        <v>211</v>
      </c>
      <c r="B29" s="148"/>
      <c r="C29" s="148"/>
      <c r="D29" s="149"/>
      <c r="E29" s="150">
        <v>0</v>
      </c>
      <c r="F29" s="153" t="s">
        <v>109</v>
      </c>
      <c r="G29" s="150">
        <v>0</v>
      </c>
      <c r="H29" s="150">
        <v>0</v>
      </c>
      <c r="I29" s="153" t="s">
        <v>109</v>
      </c>
      <c r="J29" s="150">
        <v>0</v>
      </c>
    </row>
    <row r="30" spans="1:10" ht="12.75">
      <c r="A30" s="155" t="s">
        <v>212</v>
      </c>
      <c r="B30" s="156"/>
      <c r="C30" s="156"/>
      <c r="D30" s="157"/>
      <c r="E30" s="158">
        <v>125</v>
      </c>
      <c r="F30" s="153" t="s">
        <v>109</v>
      </c>
      <c r="G30" s="158">
        <v>125</v>
      </c>
      <c r="H30" s="158">
        <v>59</v>
      </c>
      <c r="I30" s="153" t="s">
        <v>109</v>
      </c>
      <c r="J30" s="158">
        <v>59</v>
      </c>
    </row>
    <row r="31" spans="1:10" ht="12.75">
      <c r="A31" s="155" t="s">
        <v>213</v>
      </c>
      <c r="B31" s="156"/>
      <c r="C31" s="156"/>
      <c r="D31" s="157"/>
      <c r="E31" s="158">
        <v>209160</v>
      </c>
      <c r="F31" s="153" t="s">
        <v>109</v>
      </c>
      <c r="G31" s="158">
        <v>209160</v>
      </c>
      <c r="H31" s="158">
        <v>159974</v>
      </c>
      <c r="I31" s="153"/>
      <c r="J31" s="158">
        <v>159974</v>
      </c>
    </row>
    <row r="32" spans="1:10" ht="12.75">
      <c r="A32" s="185" t="s">
        <v>214</v>
      </c>
      <c r="B32" s="156"/>
      <c r="C32" s="156"/>
      <c r="D32" s="157"/>
      <c r="E32" s="168">
        <f>(E33+E34+E35)</f>
        <v>9834</v>
      </c>
      <c r="F32" s="174" t="s">
        <v>109</v>
      </c>
      <c r="G32" s="168">
        <f>(G33+G34+G35)</f>
        <v>9834</v>
      </c>
      <c r="H32" s="168">
        <f>(H33+H34+H35)</f>
        <v>15301</v>
      </c>
      <c r="I32" s="174" t="s">
        <v>109</v>
      </c>
      <c r="J32" s="168">
        <f>(J33+J34+J35)</f>
        <v>15301</v>
      </c>
    </row>
    <row r="33" spans="1:10" s="236" customFormat="1" ht="12.75">
      <c r="A33" s="191" t="s">
        <v>215</v>
      </c>
      <c r="B33" s="156"/>
      <c r="C33" s="156"/>
      <c r="D33" s="157"/>
      <c r="E33" s="158">
        <v>8195</v>
      </c>
      <c r="F33" s="153" t="s">
        <v>109</v>
      </c>
      <c r="G33" s="158">
        <v>8195</v>
      </c>
      <c r="H33" s="158">
        <v>13560</v>
      </c>
      <c r="I33" s="153" t="s">
        <v>109</v>
      </c>
      <c r="J33" s="158">
        <v>13560</v>
      </c>
    </row>
    <row r="34" spans="1:10" ht="12.75">
      <c r="A34" s="191" t="s">
        <v>216</v>
      </c>
      <c r="B34" s="156"/>
      <c r="C34" s="156"/>
      <c r="D34" s="157"/>
      <c r="E34" s="158">
        <v>0</v>
      </c>
      <c r="F34" s="153" t="s">
        <v>109</v>
      </c>
      <c r="G34" s="158">
        <v>0</v>
      </c>
      <c r="H34" s="158">
        <v>0</v>
      </c>
      <c r="I34" s="153" t="s">
        <v>109</v>
      </c>
      <c r="J34" s="158">
        <v>0</v>
      </c>
    </row>
    <row r="35" spans="1:10" s="236" customFormat="1" ht="12.75">
      <c r="A35" s="191" t="s">
        <v>217</v>
      </c>
      <c r="B35" s="156"/>
      <c r="C35" s="156"/>
      <c r="D35" s="157"/>
      <c r="E35" s="158">
        <v>1639</v>
      </c>
      <c r="F35" s="153" t="s">
        <v>109</v>
      </c>
      <c r="G35" s="158">
        <v>1639</v>
      </c>
      <c r="H35" s="158">
        <v>1741</v>
      </c>
      <c r="I35" s="153" t="s">
        <v>109</v>
      </c>
      <c r="J35" s="158">
        <v>1741</v>
      </c>
    </row>
    <row r="36" spans="1:10" s="236" customFormat="1" ht="12.75">
      <c r="A36" s="140" t="s">
        <v>247</v>
      </c>
      <c r="B36" s="141"/>
      <c r="C36" s="141"/>
      <c r="D36" s="141"/>
      <c r="E36" s="291">
        <v>-350</v>
      </c>
      <c r="F36" s="159"/>
      <c r="G36" s="291">
        <v>-350</v>
      </c>
      <c r="H36" s="291">
        <v>35539</v>
      </c>
      <c r="I36" s="159"/>
      <c r="J36" s="291">
        <v>35539</v>
      </c>
    </row>
    <row r="37" spans="1:10" s="236" customFormat="1" ht="12.75">
      <c r="A37" s="163" t="s">
        <v>248</v>
      </c>
      <c r="B37" s="164"/>
      <c r="C37" s="164"/>
      <c r="D37" s="421"/>
      <c r="E37" s="150">
        <v>0</v>
      </c>
      <c r="F37" s="153" t="s">
        <v>109</v>
      </c>
      <c r="G37" s="150">
        <v>0</v>
      </c>
      <c r="H37" s="150">
        <v>0</v>
      </c>
      <c r="I37" s="153" t="s">
        <v>109</v>
      </c>
      <c r="J37" s="150">
        <v>0</v>
      </c>
    </row>
    <row r="38" spans="1:10" ht="12.75">
      <c r="A38" s="189" t="s">
        <v>112</v>
      </c>
      <c r="B38" s="144"/>
      <c r="C38" s="144"/>
      <c r="D38" s="144"/>
      <c r="E38" s="420">
        <f>SUM(E36,E32,E28,E25,E18)</f>
        <v>4404903</v>
      </c>
      <c r="F38" s="162" t="s">
        <v>109</v>
      </c>
      <c r="G38" s="420">
        <f>SUM(G36,G32,G28,G25,G18)</f>
        <v>4404903</v>
      </c>
      <c r="H38" s="420">
        <f>SUM(H36,H32,H28,H25,H18)</f>
        <v>4427167</v>
      </c>
      <c r="I38" s="162" t="s">
        <v>109</v>
      </c>
      <c r="J38" s="420">
        <f>SUM(J36,J32,J28,J25,J18)</f>
        <v>4427167</v>
      </c>
    </row>
    <row r="39" spans="1:10" ht="12.75">
      <c r="A39" s="170"/>
      <c r="B39" s="237" t="s">
        <v>113</v>
      </c>
      <c r="C39" s="94"/>
      <c r="D39" s="95"/>
      <c r="E39" s="239"/>
      <c r="F39" s="238"/>
      <c r="G39" s="239"/>
      <c r="H39" s="239"/>
      <c r="I39" s="238"/>
      <c r="J39" s="239"/>
    </row>
    <row r="40" spans="1:10" ht="12.75">
      <c r="A40" s="163" t="s">
        <v>219</v>
      </c>
      <c r="B40" s="164"/>
      <c r="C40" s="94"/>
      <c r="D40" s="95"/>
      <c r="E40" s="166">
        <f>(E41+E43+E44+E46)</f>
        <v>4386468</v>
      </c>
      <c r="F40" s="153" t="s">
        <v>109</v>
      </c>
      <c r="G40" s="166">
        <f>(G41+G43+G44+G46)</f>
        <v>4386468</v>
      </c>
      <c r="H40" s="166">
        <f>(H41+H43+H44+H46)</f>
        <v>4408724</v>
      </c>
      <c r="I40" s="153" t="s">
        <v>109</v>
      </c>
      <c r="J40" s="166">
        <f>(J41+J43+J44+J46)</f>
        <v>4408724</v>
      </c>
    </row>
    <row r="41" spans="1:10" ht="12.75">
      <c r="A41" s="160" t="s">
        <v>220</v>
      </c>
      <c r="B41" s="144"/>
      <c r="C41" s="144"/>
      <c r="D41" s="173"/>
      <c r="E41" s="152">
        <v>4133502</v>
      </c>
      <c r="F41" s="162" t="s">
        <v>109</v>
      </c>
      <c r="G41" s="152">
        <v>4133502</v>
      </c>
      <c r="H41" s="152">
        <v>4133502</v>
      </c>
      <c r="I41" s="162" t="s">
        <v>109</v>
      </c>
      <c r="J41" s="152">
        <v>4133502</v>
      </c>
    </row>
    <row r="42" spans="1:10" ht="12.75">
      <c r="A42" s="155" t="s">
        <v>221</v>
      </c>
      <c r="B42" s="156"/>
      <c r="C42" s="156"/>
      <c r="D42" s="167"/>
      <c r="E42" s="158">
        <v>0</v>
      </c>
      <c r="F42" s="159" t="s">
        <v>109</v>
      </c>
      <c r="G42" s="158">
        <v>0</v>
      </c>
      <c r="H42" s="158">
        <v>0</v>
      </c>
      <c r="I42" s="159" t="s">
        <v>109</v>
      </c>
      <c r="J42" s="158">
        <v>0</v>
      </c>
    </row>
    <row r="43" spans="1:10" ht="12.75">
      <c r="A43" s="155" t="s">
        <v>222</v>
      </c>
      <c r="B43" s="156"/>
      <c r="C43" s="156"/>
      <c r="D43" s="240"/>
      <c r="E43" s="158">
        <v>43182</v>
      </c>
      <c r="F43" s="159" t="s">
        <v>109</v>
      </c>
      <c r="G43" s="158">
        <v>43182</v>
      </c>
      <c r="H43" s="158">
        <v>43182</v>
      </c>
      <c r="I43" s="159" t="s">
        <v>109</v>
      </c>
      <c r="J43" s="158">
        <v>43182</v>
      </c>
    </row>
    <row r="44" spans="1:10" ht="12.75">
      <c r="A44" s="155" t="s">
        <v>223</v>
      </c>
      <c r="B44" s="156"/>
      <c r="C44" s="156"/>
      <c r="D44" s="240"/>
      <c r="E44" s="158">
        <v>-26811</v>
      </c>
      <c r="F44" s="159" t="s">
        <v>109</v>
      </c>
      <c r="G44" s="158">
        <v>-26811</v>
      </c>
      <c r="H44" s="158">
        <v>209784</v>
      </c>
      <c r="I44" s="159" t="s">
        <v>109</v>
      </c>
      <c r="J44" s="158">
        <v>209784</v>
      </c>
    </row>
    <row r="45" spans="1:10" ht="12.75">
      <c r="A45" s="155" t="s">
        <v>224</v>
      </c>
      <c r="B45" s="156"/>
      <c r="C45" s="156"/>
      <c r="D45" s="240"/>
      <c r="E45" s="158">
        <v>0</v>
      </c>
      <c r="F45" s="159" t="s">
        <v>109</v>
      </c>
      <c r="G45" s="158">
        <v>0</v>
      </c>
      <c r="H45" s="158">
        <v>0</v>
      </c>
      <c r="I45" s="159" t="s">
        <v>109</v>
      </c>
      <c r="J45" s="158">
        <v>0</v>
      </c>
    </row>
    <row r="46" spans="1:10" ht="12.75">
      <c r="A46" s="155" t="s">
        <v>225</v>
      </c>
      <c r="B46" s="156"/>
      <c r="C46" s="156"/>
      <c r="D46" s="240"/>
      <c r="E46" s="158">
        <v>236595</v>
      </c>
      <c r="F46" s="159" t="s">
        <v>109</v>
      </c>
      <c r="G46" s="158">
        <v>236595</v>
      </c>
      <c r="H46" s="158">
        <v>22256</v>
      </c>
      <c r="I46" s="159" t="s">
        <v>109</v>
      </c>
      <c r="J46" s="158">
        <v>22256</v>
      </c>
    </row>
    <row r="47" spans="1:10" ht="12.75">
      <c r="A47" s="163" t="s">
        <v>226</v>
      </c>
      <c r="B47" s="164"/>
      <c r="C47" s="94"/>
      <c r="D47" s="94"/>
      <c r="E47" s="166">
        <f>(E48+E49+E52)</f>
        <v>10402</v>
      </c>
      <c r="F47" s="159" t="s">
        <v>109</v>
      </c>
      <c r="G47" s="166">
        <f>(G48+G49+G52)</f>
        <v>10402</v>
      </c>
      <c r="H47" s="166">
        <v>10410</v>
      </c>
      <c r="I47" s="159" t="s">
        <v>109</v>
      </c>
      <c r="J47" s="166">
        <v>10410</v>
      </c>
    </row>
    <row r="48" spans="1:10" ht="12.75">
      <c r="A48" s="241" t="s">
        <v>227</v>
      </c>
      <c r="B48" s="148"/>
      <c r="C48" s="148"/>
      <c r="D48" s="149"/>
      <c r="E48" s="150">
        <v>0</v>
      </c>
      <c r="F48" s="153" t="s">
        <v>109</v>
      </c>
      <c r="G48" s="150">
        <v>0</v>
      </c>
      <c r="H48" s="150">
        <v>515</v>
      </c>
      <c r="I48" s="153" t="s">
        <v>109</v>
      </c>
      <c r="J48" s="150">
        <v>515</v>
      </c>
    </row>
    <row r="49" spans="1:10" ht="12.75">
      <c r="A49" s="241" t="s">
        <v>228</v>
      </c>
      <c r="B49" s="148"/>
      <c r="C49" s="148"/>
      <c r="D49" s="149"/>
      <c r="E49" s="166">
        <v>10395</v>
      </c>
      <c r="F49" s="153" t="s">
        <v>109</v>
      </c>
      <c r="G49" s="166">
        <v>10395</v>
      </c>
      <c r="H49" s="166">
        <v>9888</v>
      </c>
      <c r="I49" s="153" t="s">
        <v>109</v>
      </c>
      <c r="J49" s="166">
        <v>9888</v>
      </c>
    </row>
    <row r="50" spans="1:10" ht="12.75">
      <c r="A50" s="344" t="s">
        <v>299</v>
      </c>
      <c r="B50" s="156"/>
      <c r="C50" s="156"/>
      <c r="D50" s="157"/>
      <c r="E50" s="168">
        <v>8</v>
      </c>
      <c r="F50" s="159"/>
      <c r="G50" s="168">
        <v>8</v>
      </c>
      <c r="H50" s="168"/>
      <c r="I50" s="159"/>
      <c r="J50" s="168"/>
    </row>
    <row r="51" spans="1:10" s="50" customFormat="1" ht="12.75">
      <c r="A51" s="140" t="s">
        <v>229</v>
      </c>
      <c r="B51" s="141"/>
      <c r="C51" s="141"/>
      <c r="D51" s="242"/>
      <c r="E51" s="168"/>
      <c r="F51" s="169"/>
      <c r="G51" s="168"/>
      <c r="H51" s="168"/>
      <c r="I51" s="169"/>
      <c r="J51" s="168"/>
    </row>
    <row r="52" spans="1:10" s="50" customFormat="1" ht="12.75">
      <c r="A52" s="142" t="s">
        <v>218</v>
      </c>
      <c r="B52" s="143"/>
      <c r="C52" s="143"/>
      <c r="D52" s="243"/>
      <c r="E52" s="145">
        <v>7</v>
      </c>
      <c r="F52" s="244" t="s">
        <v>109</v>
      </c>
      <c r="G52" s="145">
        <v>7</v>
      </c>
      <c r="H52" s="145">
        <v>7</v>
      </c>
      <c r="I52" s="244" t="s">
        <v>109</v>
      </c>
      <c r="J52" s="145">
        <v>7</v>
      </c>
    </row>
    <row r="53" spans="1:10" ht="12.75">
      <c r="A53" s="185" t="s">
        <v>231</v>
      </c>
      <c r="B53" s="186"/>
      <c r="C53" s="186"/>
      <c r="D53" s="187"/>
      <c r="E53" s="158"/>
      <c r="F53" s="159"/>
      <c r="G53" s="158"/>
      <c r="H53" s="158"/>
      <c r="I53" s="159"/>
      <c r="J53" s="158"/>
    </row>
    <row r="54" spans="1:10" ht="12.75">
      <c r="A54" s="189" t="s">
        <v>230</v>
      </c>
      <c r="B54" s="245"/>
      <c r="C54" s="245"/>
      <c r="D54" s="246"/>
      <c r="E54" s="152">
        <v>0</v>
      </c>
      <c r="F54" s="162" t="s">
        <v>109</v>
      </c>
      <c r="G54" s="152">
        <v>0</v>
      </c>
      <c r="H54" s="152">
        <v>0</v>
      </c>
      <c r="I54" s="162" t="s">
        <v>109</v>
      </c>
      <c r="J54" s="152">
        <v>0</v>
      </c>
    </row>
    <row r="55" spans="1:10" ht="12.75">
      <c r="A55" s="163" t="s">
        <v>232</v>
      </c>
      <c r="B55" s="164"/>
      <c r="C55" s="164"/>
      <c r="D55" s="94"/>
      <c r="E55" s="166">
        <v>8033</v>
      </c>
      <c r="F55" s="244" t="s">
        <v>109</v>
      </c>
      <c r="G55" s="166">
        <v>8033</v>
      </c>
      <c r="H55" s="166">
        <v>8033</v>
      </c>
      <c r="I55" s="244" t="s">
        <v>109</v>
      </c>
      <c r="J55" s="166">
        <v>8033</v>
      </c>
    </row>
    <row r="56" spans="1:10" s="19" customFormat="1" ht="12.75">
      <c r="A56" s="247" t="s">
        <v>114</v>
      </c>
      <c r="B56" s="248"/>
      <c r="C56" s="248"/>
      <c r="D56" s="249"/>
      <c r="E56" s="250">
        <f>(E55+E47+E40)</f>
        <v>4404903</v>
      </c>
      <c r="F56" s="244" t="s">
        <v>109</v>
      </c>
      <c r="G56" s="250">
        <f>(G55+G47+G40)</f>
        <v>4404903</v>
      </c>
      <c r="H56" s="250">
        <f>(H55+H47+H40)</f>
        <v>4427167</v>
      </c>
      <c r="I56" s="244" t="s">
        <v>109</v>
      </c>
      <c r="J56" s="250">
        <f>(J55+J47+J40)</f>
        <v>4427167</v>
      </c>
    </row>
    <row r="57" spans="1:3" ht="12.75">
      <c r="A57" s="175"/>
      <c r="B57" s="175"/>
      <c r="C57" s="175"/>
    </row>
  </sheetData>
  <sheetProtection/>
  <mergeCells count="1">
    <mergeCell ref="A13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67"/>
  <sheetViews>
    <sheetView zoomScalePageLayoutView="0" workbookViewId="0" topLeftCell="A1">
      <selection activeCell="G43" sqref="G43"/>
    </sheetView>
  </sheetViews>
  <sheetFormatPr defaultColWidth="9.140625" defaultRowHeight="12.75"/>
  <cols>
    <col min="7" max="7" width="12.57421875" style="0" customWidth="1"/>
    <col min="8" max="8" width="7.7109375" style="0" customWidth="1"/>
    <col min="9" max="9" width="10.28125" style="0" customWidth="1"/>
  </cols>
  <sheetData>
    <row r="1" ht="12.75">
      <c r="I1" s="19" t="s">
        <v>295</v>
      </c>
    </row>
    <row r="2" spans="3:7" ht="12.75">
      <c r="C2" t="s">
        <v>289</v>
      </c>
      <c r="F2" s="10"/>
      <c r="G2" s="19"/>
    </row>
    <row r="3" spans="3:7" ht="12.75">
      <c r="C3" t="s">
        <v>36</v>
      </c>
      <c r="G3" s="10"/>
    </row>
    <row r="4" ht="12.75">
      <c r="C4" t="s">
        <v>37</v>
      </c>
    </row>
    <row r="5" ht="12.75">
      <c r="C5" t="s">
        <v>38</v>
      </c>
    </row>
    <row r="7" spans="3:7" ht="12.75">
      <c r="C7" s="19" t="s">
        <v>298</v>
      </c>
      <c r="D7" s="19"/>
      <c r="E7" s="19"/>
      <c r="F7" s="19"/>
      <c r="G7" s="19"/>
    </row>
    <row r="8" spans="1:7" ht="12.75">
      <c r="A8" s="171"/>
      <c r="B8" s="240"/>
      <c r="C8" s="240"/>
      <c r="D8" s="254" t="s">
        <v>327</v>
      </c>
      <c r="E8" s="240"/>
      <c r="F8" s="167"/>
      <c r="G8" s="46" t="s">
        <v>115</v>
      </c>
    </row>
    <row r="9" spans="1:7" ht="12.75">
      <c r="A9" s="122"/>
      <c r="B9" s="123"/>
      <c r="C9" s="123"/>
      <c r="D9" s="123"/>
      <c r="E9" s="176"/>
      <c r="F9" s="124"/>
      <c r="G9" s="125" t="s">
        <v>88</v>
      </c>
    </row>
    <row r="10" spans="1:7" ht="12.75">
      <c r="A10" s="128"/>
      <c r="B10" s="121"/>
      <c r="C10" s="121"/>
      <c r="D10" s="121"/>
      <c r="E10" s="177"/>
      <c r="F10" s="129"/>
      <c r="G10" s="130" t="s">
        <v>91</v>
      </c>
    </row>
    <row r="11" spans="1:7" ht="12.75">
      <c r="A11" s="530" t="s">
        <v>94</v>
      </c>
      <c r="B11" s="473"/>
      <c r="C11" s="473"/>
      <c r="D11" s="121"/>
      <c r="E11" s="177"/>
      <c r="F11" s="178"/>
      <c r="G11" s="130" t="s">
        <v>97</v>
      </c>
    </row>
    <row r="12" spans="1:7" ht="12.75">
      <c r="A12" s="128"/>
      <c r="B12" s="121"/>
      <c r="C12" s="121"/>
      <c r="D12" s="121"/>
      <c r="E12" s="177"/>
      <c r="F12" s="129"/>
      <c r="G12" s="130" t="s">
        <v>100</v>
      </c>
    </row>
    <row r="13" spans="1:7" ht="12.75">
      <c r="A13" s="135"/>
      <c r="B13" s="136"/>
      <c r="C13" s="136"/>
      <c r="D13" s="136"/>
      <c r="E13" s="179"/>
      <c r="F13" s="137"/>
      <c r="G13" s="204" t="s">
        <v>103</v>
      </c>
    </row>
    <row r="14" spans="1:7" ht="12.75">
      <c r="A14" s="140" t="s">
        <v>239</v>
      </c>
      <c r="B14" s="141"/>
      <c r="C14" s="141"/>
      <c r="D14" s="141"/>
      <c r="E14" s="123"/>
      <c r="F14" s="124"/>
      <c r="G14" s="124"/>
    </row>
    <row r="15" spans="1:7" ht="12.75">
      <c r="A15" s="142"/>
      <c r="B15" s="143"/>
      <c r="C15" s="144"/>
      <c r="D15" s="144"/>
      <c r="E15" s="255"/>
      <c r="F15" s="256"/>
      <c r="G15" s="252"/>
    </row>
    <row r="16" spans="1:7" ht="12.75" hidden="1">
      <c r="A16" s="154" t="s">
        <v>107</v>
      </c>
      <c r="B16" s="175"/>
      <c r="C16" s="175"/>
      <c r="D16" s="195"/>
      <c r="E16" s="196"/>
      <c r="F16" s="197"/>
      <c r="G16" s="183">
        <v>2702</v>
      </c>
    </row>
    <row r="17" spans="1:7" ht="12.75">
      <c r="A17" s="155" t="s">
        <v>240</v>
      </c>
      <c r="B17" s="156"/>
      <c r="C17" s="156"/>
      <c r="D17" s="156"/>
      <c r="E17" s="261"/>
      <c r="F17" s="262"/>
      <c r="G17" s="264">
        <v>1272</v>
      </c>
    </row>
    <row r="18" spans="1:7" ht="12.75">
      <c r="A18" s="160" t="s">
        <v>108</v>
      </c>
      <c r="B18" s="175"/>
      <c r="C18" s="175"/>
      <c r="D18" s="175"/>
      <c r="E18" s="253"/>
      <c r="F18" s="258"/>
      <c r="G18" s="196"/>
    </row>
    <row r="19" spans="1:7" ht="12.75">
      <c r="A19" s="268" t="s">
        <v>116</v>
      </c>
      <c r="B19" s="270" t="s">
        <v>117</v>
      </c>
      <c r="C19" s="267"/>
      <c r="D19" s="267"/>
      <c r="E19" s="183"/>
      <c r="F19" s="188"/>
      <c r="G19" s="183">
        <v>4187761</v>
      </c>
    </row>
    <row r="20" spans="1:7" ht="12.75">
      <c r="A20" s="269"/>
      <c r="B20" s="148" t="s">
        <v>233</v>
      </c>
      <c r="C20" s="148"/>
      <c r="D20" s="148"/>
      <c r="E20" s="259"/>
      <c r="F20" s="260"/>
      <c r="G20" s="182"/>
    </row>
    <row r="21" spans="1:7" ht="12.75">
      <c r="A21" s="269"/>
      <c r="B21" s="148" t="s">
        <v>238</v>
      </c>
      <c r="C21" s="148"/>
      <c r="D21" s="148"/>
      <c r="E21" s="259"/>
      <c r="F21" s="260"/>
      <c r="G21" s="182"/>
    </row>
    <row r="22" spans="1:7" ht="12.75">
      <c r="A22" s="269"/>
      <c r="B22" s="148" t="s">
        <v>234</v>
      </c>
      <c r="C22" s="148"/>
      <c r="D22" s="148"/>
      <c r="E22" s="259"/>
      <c r="F22" s="260"/>
      <c r="G22" s="182"/>
    </row>
    <row r="23" spans="1:7" ht="12.75">
      <c r="A23" s="269"/>
      <c r="B23" s="147" t="s">
        <v>237</v>
      </c>
      <c r="C23" s="148"/>
      <c r="D23" s="148"/>
      <c r="E23" s="259"/>
      <c r="F23" s="260"/>
      <c r="G23" s="182"/>
    </row>
    <row r="24" spans="1:7" ht="12.75">
      <c r="A24" s="272" t="s">
        <v>118</v>
      </c>
      <c r="B24" s="190"/>
      <c r="C24" s="190"/>
      <c r="D24" s="190"/>
      <c r="E24" s="265"/>
      <c r="F24" s="266"/>
      <c r="G24" s="183"/>
    </row>
    <row r="25" spans="1:7" ht="12.75">
      <c r="A25" s="269"/>
      <c r="B25" s="235" t="s">
        <v>388</v>
      </c>
      <c r="C25" s="193"/>
      <c r="D25" s="148"/>
      <c r="E25" s="259"/>
      <c r="F25" s="281"/>
      <c r="G25" s="183">
        <v>22066</v>
      </c>
    </row>
    <row r="26" spans="1:7" ht="12.75">
      <c r="A26" s="269"/>
      <c r="B26" s="175"/>
      <c r="C26" s="175"/>
      <c r="D26" s="175"/>
      <c r="E26" s="253"/>
      <c r="F26" s="258"/>
      <c r="G26" s="182"/>
    </row>
    <row r="27" spans="1:7" ht="12.75">
      <c r="A27" s="269"/>
      <c r="B27" s="185" t="s">
        <v>235</v>
      </c>
      <c r="C27" s="156"/>
      <c r="D27" s="156"/>
      <c r="E27" s="261"/>
      <c r="F27" s="263"/>
      <c r="G27" s="183">
        <v>635</v>
      </c>
    </row>
    <row r="28" spans="1:7" ht="12.75">
      <c r="A28" s="154"/>
      <c r="B28" s="185"/>
      <c r="C28" s="156"/>
      <c r="D28" s="156"/>
      <c r="E28" s="261"/>
      <c r="F28" s="263"/>
      <c r="G28" s="183"/>
    </row>
    <row r="29" spans="1:7" s="50" customFormat="1" ht="12.75">
      <c r="A29" s="180"/>
      <c r="B29" s="163" t="s">
        <v>236</v>
      </c>
      <c r="C29" s="164"/>
      <c r="D29" s="164"/>
      <c r="E29" s="277"/>
      <c r="F29" s="282"/>
      <c r="G29" s="183">
        <v>0</v>
      </c>
    </row>
    <row r="30" spans="1:7" s="50" customFormat="1" ht="12.75">
      <c r="A30" s="273"/>
      <c r="B30" s="181"/>
      <c r="C30" s="181"/>
      <c r="D30" s="181"/>
      <c r="E30" s="275"/>
      <c r="F30" s="276"/>
      <c r="G30" s="183"/>
    </row>
    <row r="31" spans="1:7" ht="12.75">
      <c r="A31" s="184" t="s">
        <v>119</v>
      </c>
      <c r="B31" s="235"/>
      <c r="C31" s="193"/>
      <c r="D31" s="193"/>
      <c r="E31" s="279"/>
      <c r="F31" s="280"/>
      <c r="G31" s="183"/>
    </row>
    <row r="32" spans="1:7" ht="12.75">
      <c r="A32" s="272"/>
      <c r="B32" s="192"/>
      <c r="C32" s="193"/>
      <c r="D32" s="193"/>
      <c r="E32" s="279"/>
      <c r="F32" s="280"/>
      <c r="G32" s="183"/>
    </row>
    <row r="33" spans="1:7" ht="12.75">
      <c r="A33" s="272" t="s">
        <v>120</v>
      </c>
      <c r="B33" s="235" t="s">
        <v>121</v>
      </c>
      <c r="C33" s="193"/>
      <c r="D33" s="193"/>
      <c r="E33" s="279"/>
      <c r="F33" s="280"/>
      <c r="G33" s="183">
        <v>0</v>
      </c>
    </row>
    <row r="34" spans="1:7" ht="12.75">
      <c r="A34" s="194"/>
      <c r="B34" s="192"/>
      <c r="C34" s="193"/>
      <c r="D34" s="193"/>
      <c r="E34" s="279"/>
      <c r="F34" s="280"/>
      <c r="G34" s="183"/>
    </row>
    <row r="35" spans="1:7" ht="12.75">
      <c r="A35" s="286" t="s">
        <v>110</v>
      </c>
      <c r="B35" s="184"/>
      <c r="C35" s="185"/>
      <c r="D35" s="186"/>
      <c r="E35" s="284"/>
      <c r="F35" s="285"/>
      <c r="G35" s="251">
        <v>0</v>
      </c>
    </row>
    <row r="36" spans="1:7" ht="12.75">
      <c r="A36" s="192" t="s">
        <v>241</v>
      </c>
      <c r="B36" s="271"/>
      <c r="C36" s="271"/>
      <c r="D36" s="271"/>
      <c r="E36" s="259"/>
      <c r="F36" s="260"/>
      <c r="G36" s="283">
        <v>0</v>
      </c>
    </row>
    <row r="37" spans="1:7" ht="12.75">
      <c r="A37" s="163" t="s">
        <v>242</v>
      </c>
      <c r="B37" s="164"/>
      <c r="C37" s="165"/>
      <c r="D37" s="94"/>
      <c r="E37" s="259"/>
      <c r="F37" s="287"/>
      <c r="G37" s="290">
        <v>4560</v>
      </c>
    </row>
    <row r="38" spans="1:7" ht="12.75">
      <c r="A38" s="147" t="s">
        <v>111</v>
      </c>
      <c r="B38" s="148"/>
      <c r="C38" s="148"/>
      <c r="D38" s="148"/>
      <c r="E38" s="259"/>
      <c r="F38" s="260"/>
      <c r="G38" s="283">
        <v>550</v>
      </c>
    </row>
    <row r="39" spans="1:7" ht="12.75">
      <c r="A39" s="147" t="s">
        <v>243</v>
      </c>
      <c r="B39" s="148"/>
      <c r="C39" s="148"/>
      <c r="D39" s="148"/>
      <c r="E39" s="259"/>
      <c r="F39" s="260"/>
      <c r="G39" s="283">
        <v>4010</v>
      </c>
    </row>
    <row r="40" spans="1:7" s="50" customFormat="1" ht="12.75">
      <c r="A40" s="163" t="s">
        <v>244</v>
      </c>
      <c r="B40" s="164"/>
      <c r="C40" s="164"/>
      <c r="D40" s="164"/>
      <c r="E40" s="277"/>
      <c r="F40" s="278"/>
      <c r="G40" s="290">
        <v>160033</v>
      </c>
    </row>
    <row r="41" spans="1:7" s="50" customFormat="1" ht="12.75">
      <c r="A41" s="140" t="s">
        <v>245</v>
      </c>
      <c r="B41" s="141"/>
      <c r="C41" s="141"/>
      <c r="D41" s="141"/>
      <c r="E41" s="288"/>
      <c r="F41" s="289"/>
      <c r="G41" s="290">
        <v>15302</v>
      </c>
    </row>
    <row r="42" spans="1:7" s="50" customFormat="1" ht="12.75">
      <c r="A42" s="140" t="s">
        <v>246</v>
      </c>
      <c r="B42" s="141"/>
      <c r="C42" s="141"/>
      <c r="D42" s="141"/>
      <c r="E42" s="288"/>
      <c r="F42" s="289"/>
      <c r="G42" s="359">
        <v>35538</v>
      </c>
    </row>
    <row r="43" spans="1:7" s="50" customFormat="1" ht="13.5" thickBot="1">
      <c r="A43" s="140" t="s">
        <v>249</v>
      </c>
      <c r="B43" s="141"/>
      <c r="C43" s="141"/>
      <c r="D43" s="141"/>
      <c r="E43" s="288"/>
      <c r="F43" s="289"/>
      <c r="G43" s="422">
        <v>0</v>
      </c>
    </row>
    <row r="44" spans="1:7" ht="13.5" thickBot="1">
      <c r="A44" s="423" t="s">
        <v>112</v>
      </c>
      <c r="B44" s="424"/>
      <c r="C44" s="424"/>
      <c r="D44" s="425"/>
      <c r="E44" s="426"/>
      <c r="F44" s="427"/>
      <c r="G44" s="428">
        <f>SUM(G42,G41,G40,G37,G31,G27,G25,G18:G19,G17)</f>
        <v>4427167</v>
      </c>
    </row>
    <row r="45" spans="1:7" ht="12.75">
      <c r="A45" s="171"/>
      <c r="B45" s="123"/>
      <c r="C45" s="123"/>
      <c r="D45" s="240"/>
      <c r="E45" s="176"/>
      <c r="F45" s="292"/>
      <c r="G45" s="125" t="s">
        <v>88</v>
      </c>
    </row>
    <row r="46" spans="1:7" ht="12.75">
      <c r="A46" s="172"/>
      <c r="E46" s="177"/>
      <c r="F46" s="129"/>
      <c r="G46" s="130" t="s">
        <v>91</v>
      </c>
    </row>
    <row r="47" spans="1:7" ht="12.75">
      <c r="A47" s="172"/>
      <c r="B47" s="3" t="s">
        <v>113</v>
      </c>
      <c r="E47" s="177"/>
      <c r="F47" s="129"/>
      <c r="G47" s="130" t="s">
        <v>97</v>
      </c>
    </row>
    <row r="48" spans="1:7" ht="12.75">
      <c r="A48" s="172"/>
      <c r="E48" s="177"/>
      <c r="F48" s="178"/>
      <c r="G48" s="130" t="s">
        <v>100</v>
      </c>
    </row>
    <row r="49" spans="1:7" ht="12.75">
      <c r="A49" s="172"/>
      <c r="E49" s="177"/>
      <c r="F49" s="293"/>
      <c r="G49" s="204" t="s">
        <v>103</v>
      </c>
    </row>
    <row r="50" spans="1:7" ht="12.75">
      <c r="A50" s="163" t="s">
        <v>219</v>
      </c>
      <c r="B50" s="164"/>
      <c r="C50" s="94"/>
      <c r="D50" s="94"/>
      <c r="E50" s="259"/>
      <c r="F50" s="260"/>
      <c r="G50" s="274">
        <v>4408724</v>
      </c>
    </row>
    <row r="51" spans="1:7" ht="12.75">
      <c r="A51" s="163" t="s">
        <v>226</v>
      </c>
      <c r="B51" s="164"/>
      <c r="C51" s="94"/>
      <c r="D51" s="94"/>
      <c r="E51" s="259"/>
      <c r="F51" s="260"/>
      <c r="G51" s="274">
        <v>10410</v>
      </c>
    </row>
    <row r="52" spans="1:7" s="50" customFormat="1" ht="12.75">
      <c r="A52" s="163" t="s">
        <v>250</v>
      </c>
      <c r="B52" s="164"/>
      <c r="C52" s="164"/>
      <c r="D52" s="164"/>
      <c r="E52" s="294"/>
      <c r="F52" s="278"/>
      <c r="G52" s="295">
        <v>0</v>
      </c>
    </row>
    <row r="53" spans="1:7" ht="12.75">
      <c r="A53" s="235" t="s">
        <v>251</v>
      </c>
      <c r="B53" s="148"/>
      <c r="C53" s="148"/>
      <c r="D53" s="148"/>
      <c r="E53" s="259"/>
      <c r="F53" s="260"/>
      <c r="G53" s="257">
        <v>0</v>
      </c>
    </row>
    <row r="54" spans="1:7" ht="13.5" thickBot="1">
      <c r="A54" s="185" t="s">
        <v>232</v>
      </c>
      <c r="B54" s="156"/>
      <c r="C54" s="156"/>
      <c r="D54" s="156"/>
      <c r="E54" s="261"/>
      <c r="F54" s="262"/>
      <c r="G54" s="429">
        <v>8033</v>
      </c>
    </row>
    <row r="55" spans="1:7" ht="13.5" thickBot="1">
      <c r="A55" s="423" t="s">
        <v>114</v>
      </c>
      <c r="B55" s="424"/>
      <c r="C55" s="424"/>
      <c r="D55" s="430"/>
      <c r="E55" s="431"/>
      <c r="F55" s="432"/>
      <c r="G55" s="433">
        <f>SUM(G50:G54)</f>
        <v>4427167</v>
      </c>
    </row>
    <row r="57" ht="12.75">
      <c r="A57" s="175"/>
    </row>
    <row r="58" ht="12.75">
      <c r="A58" s="175"/>
    </row>
    <row r="59" ht="12.75">
      <c r="A59" s="175"/>
    </row>
    <row r="61" ht="12.75">
      <c r="A61" s="175"/>
    </row>
    <row r="62" spans="1:7" ht="12.75">
      <c r="A62" s="175"/>
      <c r="B62" s="175"/>
      <c r="C62" s="175"/>
      <c r="D62" s="175"/>
      <c r="E62" s="175"/>
      <c r="F62" s="175"/>
      <c r="G62" s="175"/>
    </row>
    <row r="67" spans="1:3" ht="12.75">
      <c r="A67" s="175"/>
      <c r="B67" s="175"/>
      <c r="C67" s="175"/>
    </row>
  </sheetData>
  <sheetProtection/>
  <mergeCells count="1">
    <mergeCell ref="A11:C11"/>
  </mergeCells>
  <printOptions horizontalCentered="1"/>
  <pageMargins left="0.787401574803149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J39"/>
  <sheetViews>
    <sheetView zoomScalePageLayoutView="0" workbookViewId="0" topLeftCell="A10">
      <selection activeCell="M34" sqref="M34"/>
    </sheetView>
  </sheetViews>
  <sheetFormatPr defaultColWidth="9.140625" defaultRowHeight="12.75"/>
  <cols>
    <col min="9" max="9" width="13.7109375" style="0" bestFit="1" customWidth="1"/>
    <col min="11" max="11" width="8.57421875" style="0" customWidth="1"/>
  </cols>
  <sheetData>
    <row r="2" spans="3:9" ht="12.75">
      <c r="C2" t="s">
        <v>289</v>
      </c>
      <c r="G2" s="10"/>
      <c r="H2" s="19"/>
      <c r="I2" s="19" t="s">
        <v>122</v>
      </c>
    </row>
    <row r="3" ht="12.75">
      <c r="C3" t="s">
        <v>36</v>
      </c>
    </row>
    <row r="4" ht="12.75">
      <c r="C4" t="s">
        <v>37</v>
      </c>
    </row>
    <row r="5" ht="12.75">
      <c r="C5" t="s">
        <v>38</v>
      </c>
    </row>
    <row r="9" spans="1:7" s="19" customFormat="1" ht="12.75">
      <c r="A9" s="198" t="s">
        <v>328</v>
      </c>
      <c r="B9" s="198"/>
      <c r="C9" s="198"/>
      <c r="D9" s="198"/>
      <c r="E9" s="198"/>
      <c r="F9" s="198"/>
      <c r="G9" s="198"/>
    </row>
    <row r="10" ht="15.75">
      <c r="D10" s="199"/>
    </row>
    <row r="14" ht="15.75">
      <c r="A14" s="200" t="s">
        <v>329</v>
      </c>
    </row>
    <row r="15" ht="15.75">
      <c r="A15" s="201"/>
    </row>
    <row r="16" ht="15.75">
      <c r="G16" s="202"/>
    </row>
    <row r="17" spans="1:7" ht="15.75">
      <c r="A17" s="201"/>
      <c r="G17" s="203"/>
    </row>
    <row r="18" spans="1:9" ht="15.75">
      <c r="A18" s="296" t="s">
        <v>252</v>
      </c>
      <c r="B18" s="297"/>
      <c r="C18" s="297"/>
      <c r="D18" s="297"/>
      <c r="E18" s="297"/>
      <c r="F18" s="94"/>
      <c r="G18" s="298"/>
      <c r="H18" s="95"/>
      <c r="I18" s="337">
        <v>500975</v>
      </c>
    </row>
    <row r="19" spans="1:9" ht="15.75">
      <c r="A19" s="296" t="s">
        <v>253</v>
      </c>
      <c r="B19" s="297"/>
      <c r="C19" s="297"/>
      <c r="D19" s="297"/>
      <c r="E19" s="297"/>
      <c r="F19" s="94"/>
      <c r="G19" s="299"/>
      <c r="H19" s="95"/>
      <c r="I19" s="337">
        <v>266620</v>
      </c>
    </row>
    <row r="20" spans="1:10" ht="15.75">
      <c r="A20" s="300" t="s">
        <v>254</v>
      </c>
      <c r="B20" s="94"/>
      <c r="C20" s="94"/>
      <c r="D20" s="94"/>
      <c r="E20" s="94"/>
      <c r="F20" s="94"/>
      <c r="G20" s="299"/>
      <c r="H20" s="95"/>
      <c r="I20" s="342">
        <f>(I18-I19)</f>
        <v>234355</v>
      </c>
      <c r="J20" s="19"/>
    </row>
    <row r="21" spans="1:9" ht="15.75">
      <c r="A21" s="296" t="s">
        <v>255</v>
      </c>
      <c r="B21" s="297"/>
      <c r="C21" s="297"/>
      <c r="D21" s="297"/>
      <c r="E21" s="297"/>
      <c r="F21" s="94"/>
      <c r="G21" s="299"/>
      <c r="H21" s="95"/>
      <c r="I21" s="360">
        <v>220409</v>
      </c>
    </row>
    <row r="22" spans="1:9" ht="15.75">
      <c r="A22" s="296" t="s">
        <v>256</v>
      </c>
      <c r="B22" s="297"/>
      <c r="C22" s="297"/>
      <c r="D22" s="297"/>
      <c r="E22" s="297"/>
      <c r="F22" s="94"/>
      <c r="G22" s="299"/>
      <c r="H22" s="95"/>
      <c r="I22" s="360">
        <v>293067</v>
      </c>
    </row>
    <row r="23" spans="1:9" ht="15.75">
      <c r="A23" s="300" t="s">
        <v>257</v>
      </c>
      <c r="B23" s="94"/>
      <c r="C23" s="94"/>
      <c r="D23" s="94"/>
      <c r="E23" s="94"/>
      <c r="F23" s="94"/>
      <c r="G23" s="299"/>
      <c r="H23" s="95"/>
      <c r="I23" s="342">
        <v>-72658</v>
      </c>
    </row>
    <row r="24" spans="1:9" ht="15.75">
      <c r="A24" s="300" t="s">
        <v>258</v>
      </c>
      <c r="B24" s="297"/>
      <c r="C24" s="297"/>
      <c r="D24" s="297"/>
      <c r="E24" s="301"/>
      <c r="F24" s="94"/>
      <c r="G24" s="299"/>
      <c r="H24" s="95"/>
      <c r="I24" s="342">
        <v>161697</v>
      </c>
    </row>
    <row r="25" spans="1:9" ht="15.75">
      <c r="A25" s="296" t="s">
        <v>259</v>
      </c>
      <c r="B25" s="297"/>
      <c r="C25" s="297"/>
      <c r="D25" s="297"/>
      <c r="E25" s="297"/>
      <c r="F25" s="297"/>
      <c r="G25" s="299"/>
      <c r="H25" s="95"/>
      <c r="I25" s="342">
        <v>0</v>
      </c>
    </row>
    <row r="26" spans="1:9" ht="15.75">
      <c r="A26" s="296" t="s">
        <v>260</v>
      </c>
      <c r="B26" s="297"/>
      <c r="C26" s="297"/>
      <c r="D26" s="297"/>
      <c r="E26" s="297"/>
      <c r="F26" s="297"/>
      <c r="G26" s="302"/>
      <c r="H26" s="95"/>
      <c r="I26" s="342">
        <v>0</v>
      </c>
    </row>
    <row r="27" spans="1:9" ht="15.75">
      <c r="A27" s="300" t="s">
        <v>261</v>
      </c>
      <c r="B27" s="303"/>
      <c r="C27" s="303"/>
      <c r="D27" s="303"/>
      <c r="E27" s="303"/>
      <c r="F27" s="303"/>
      <c r="G27" s="302"/>
      <c r="H27" s="95"/>
      <c r="I27" s="342">
        <v>0</v>
      </c>
    </row>
    <row r="28" spans="1:9" ht="15.75">
      <c r="A28" s="296" t="s">
        <v>262</v>
      </c>
      <c r="B28" s="297"/>
      <c r="C28" s="297"/>
      <c r="D28" s="297"/>
      <c r="E28" s="297"/>
      <c r="F28" s="297"/>
      <c r="G28" s="299"/>
      <c r="H28" s="95"/>
      <c r="I28" s="342">
        <v>0</v>
      </c>
    </row>
    <row r="29" spans="1:9" ht="15.75">
      <c r="A29" s="296" t="s">
        <v>263</v>
      </c>
      <c r="B29" s="297"/>
      <c r="C29" s="297"/>
      <c r="D29" s="297"/>
      <c r="E29" s="297"/>
      <c r="F29" s="297"/>
      <c r="G29" s="302"/>
      <c r="H29" s="95"/>
      <c r="I29" s="342">
        <v>0</v>
      </c>
    </row>
    <row r="30" spans="1:9" ht="15.75">
      <c r="A30" s="300" t="s">
        <v>264</v>
      </c>
      <c r="B30" s="94"/>
      <c r="C30" s="94"/>
      <c r="D30" s="94"/>
      <c r="E30" s="94"/>
      <c r="F30" s="94"/>
      <c r="G30" s="298"/>
      <c r="H30" s="95"/>
      <c r="I30" s="342">
        <v>0</v>
      </c>
    </row>
    <row r="31" spans="1:9" ht="15.75">
      <c r="A31" s="300" t="s">
        <v>265</v>
      </c>
      <c r="B31" s="94"/>
      <c r="C31" s="94"/>
      <c r="D31" s="94"/>
      <c r="E31" s="94"/>
      <c r="F31" s="94"/>
      <c r="G31" s="299"/>
      <c r="H31" s="95"/>
      <c r="I31" s="342">
        <v>0</v>
      </c>
    </row>
    <row r="32" spans="1:9" ht="15.75">
      <c r="A32" s="300" t="s">
        <v>266</v>
      </c>
      <c r="B32" s="94"/>
      <c r="C32" s="94"/>
      <c r="D32" s="94"/>
      <c r="E32" s="94"/>
      <c r="F32" s="94"/>
      <c r="G32" s="299"/>
      <c r="H32" s="95"/>
      <c r="I32" s="342">
        <v>161697</v>
      </c>
    </row>
    <row r="33" spans="1:9" ht="15.75">
      <c r="A33" s="300" t="s">
        <v>267</v>
      </c>
      <c r="B33" s="94"/>
      <c r="C33" s="94"/>
      <c r="D33" s="94"/>
      <c r="E33" s="94"/>
      <c r="F33" s="94"/>
      <c r="G33" s="299"/>
      <c r="H33" s="95"/>
      <c r="I33" s="342">
        <v>72579</v>
      </c>
    </row>
    <row r="34" spans="1:9" ht="15.75">
      <c r="A34" s="300" t="s">
        <v>268</v>
      </c>
      <c r="B34" s="303"/>
      <c r="C34" s="303"/>
      <c r="D34" s="303"/>
      <c r="E34" s="303"/>
      <c r="F34" s="303"/>
      <c r="G34" s="299"/>
      <c r="H34" s="95"/>
      <c r="I34" s="342">
        <v>89118</v>
      </c>
    </row>
    <row r="35" spans="1:9" ht="15.75">
      <c r="A35" s="300" t="s">
        <v>269</v>
      </c>
      <c r="B35" s="304"/>
      <c r="C35" s="304"/>
      <c r="D35" s="304" t="s">
        <v>270</v>
      </c>
      <c r="E35" s="305"/>
      <c r="F35" s="305"/>
      <c r="G35" s="298"/>
      <c r="H35" s="95"/>
      <c r="I35" s="342"/>
    </row>
    <row r="36" spans="1:9" ht="15.75">
      <c r="A36" s="300" t="s">
        <v>271</v>
      </c>
      <c r="B36" s="303"/>
      <c r="C36" s="303"/>
      <c r="D36" s="303"/>
      <c r="E36" s="303"/>
      <c r="F36" s="303"/>
      <c r="G36" s="299"/>
      <c r="H36" s="95"/>
      <c r="I36" s="342">
        <v>0</v>
      </c>
    </row>
    <row r="37" spans="1:7" ht="15.75">
      <c r="A37" s="201"/>
      <c r="G37" s="85"/>
    </row>
    <row r="38" spans="1:7" ht="15.75">
      <c r="A38" s="201"/>
      <c r="G38" s="199"/>
    </row>
    <row r="39" spans="1:7" ht="15.75">
      <c r="A39" s="202"/>
      <c r="G39" s="19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I39"/>
  <sheetViews>
    <sheetView zoomScalePageLayoutView="0" workbookViewId="0" topLeftCell="A7">
      <selection activeCell="O32" sqref="O32:O33"/>
    </sheetView>
  </sheetViews>
  <sheetFormatPr defaultColWidth="9.140625" defaultRowHeight="12.75"/>
  <cols>
    <col min="9" max="9" width="11.28125" style="0" bestFit="1" customWidth="1"/>
  </cols>
  <sheetData>
    <row r="2" spans="3:9" ht="12.75">
      <c r="C2" t="s">
        <v>289</v>
      </c>
      <c r="G2" s="10"/>
      <c r="H2" s="19"/>
      <c r="I2" s="19" t="s">
        <v>123</v>
      </c>
    </row>
    <row r="3" ht="12.75">
      <c r="C3" t="s">
        <v>36</v>
      </c>
    </row>
    <row r="4" ht="12.75">
      <c r="C4" t="s">
        <v>37</v>
      </c>
    </row>
    <row r="5" ht="12.75">
      <c r="C5" t="s">
        <v>38</v>
      </c>
    </row>
    <row r="9" spans="1:9" ht="12.75">
      <c r="A9" s="198" t="s">
        <v>330</v>
      </c>
      <c r="B9" s="198"/>
      <c r="C9" s="198"/>
      <c r="D9" s="198"/>
      <c r="E9" s="198"/>
      <c r="F9" s="198"/>
      <c r="G9" s="198"/>
      <c r="H9" s="19"/>
      <c r="I9" s="19"/>
    </row>
    <row r="10" ht="15.75">
      <c r="D10" s="199"/>
    </row>
    <row r="14" ht="15.75">
      <c r="A14" s="200" t="s">
        <v>329</v>
      </c>
    </row>
    <row r="15" ht="15.75">
      <c r="A15" s="201"/>
    </row>
    <row r="16" ht="15.75">
      <c r="G16" s="202"/>
    </row>
    <row r="17" spans="1:7" ht="15.75">
      <c r="A17" s="201"/>
      <c r="G17" s="203"/>
    </row>
    <row r="18" spans="1:9" ht="15.75">
      <c r="A18" s="296" t="s">
        <v>252</v>
      </c>
      <c r="B18" s="297"/>
      <c r="C18" s="297"/>
      <c r="D18" s="297"/>
      <c r="E18" s="297"/>
      <c r="F18" s="94"/>
      <c r="G18" s="298"/>
      <c r="H18" s="95"/>
      <c r="I18" s="306">
        <v>1643</v>
      </c>
    </row>
    <row r="19" spans="1:9" ht="15.75">
      <c r="A19" s="296" t="s">
        <v>253</v>
      </c>
      <c r="B19" s="297"/>
      <c r="C19" s="297"/>
      <c r="D19" s="297"/>
      <c r="E19" s="297"/>
      <c r="F19" s="94"/>
      <c r="G19" s="299"/>
      <c r="H19" s="95"/>
      <c r="I19" s="306">
        <v>108542</v>
      </c>
    </row>
    <row r="20" spans="1:9" ht="15.75">
      <c r="A20" s="300" t="s">
        <v>254</v>
      </c>
      <c r="B20" s="94"/>
      <c r="C20" s="94"/>
      <c r="D20" s="94"/>
      <c r="E20" s="94"/>
      <c r="F20" s="94"/>
      <c r="G20" s="299"/>
      <c r="H20" s="95"/>
      <c r="I20" s="307">
        <v>-106899</v>
      </c>
    </row>
    <row r="21" spans="1:9" ht="15.75">
      <c r="A21" s="296" t="s">
        <v>255</v>
      </c>
      <c r="B21" s="297"/>
      <c r="C21" s="297"/>
      <c r="D21" s="297"/>
      <c r="E21" s="297"/>
      <c r="F21" s="94"/>
      <c r="G21" s="299"/>
      <c r="H21" s="95"/>
      <c r="I21" s="306">
        <v>106967</v>
      </c>
    </row>
    <row r="22" spans="1:9" ht="15.75">
      <c r="A22" s="296" t="s">
        <v>256</v>
      </c>
      <c r="B22" s="297"/>
      <c r="C22" s="297"/>
      <c r="D22" s="297"/>
      <c r="E22" s="297"/>
      <c r="F22" s="94"/>
      <c r="G22" s="299"/>
      <c r="H22" s="95"/>
      <c r="I22" s="306">
        <v>0</v>
      </c>
    </row>
    <row r="23" spans="1:9" ht="15.75">
      <c r="A23" s="300" t="s">
        <v>257</v>
      </c>
      <c r="B23" s="94"/>
      <c r="C23" s="94"/>
      <c r="D23" s="94"/>
      <c r="E23" s="94"/>
      <c r="F23" s="94"/>
      <c r="G23" s="299"/>
      <c r="H23" s="95"/>
      <c r="I23" s="307">
        <v>106967</v>
      </c>
    </row>
    <row r="24" spans="1:9" ht="15.75">
      <c r="A24" s="300" t="s">
        <v>258</v>
      </c>
      <c r="B24" s="297"/>
      <c r="C24" s="297"/>
      <c r="D24" s="297"/>
      <c r="E24" s="301"/>
      <c r="F24" s="94"/>
      <c r="G24" s="299"/>
      <c r="H24" s="95"/>
      <c r="I24" s="307">
        <v>68</v>
      </c>
    </row>
    <row r="25" spans="1:9" ht="15.75">
      <c r="A25" s="296" t="s">
        <v>259</v>
      </c>
      <c r="B25" s="297"/>
      <c r="C25" s="297"/>
      <c r="D25" s="297"/>
      <c r="E25" s="297"/>
      <c r="F25" s="297"/>
      <c r="G25" s="299"/>
      <c r="H25" s="95"/>
      <c r="I25" s="306">
        <v>0</v>
      </c>
    </row>
    <row r="26" spans="1:9" ht="15.75">
      <c r="A26" s="296" t="s">
        <v>260</v>
      </c>
      <c r="B26" s="297"/>
      <c r="C26" s="297"/>
      <c r="D26" s="297"/>
      <c r="E26" s="297"/>
      <c r="F26" s="297"/>
      <c r="G26" s="302"/>
      <c r="H26" s="95"/>
      <c r="I26" s="306">
        <v>0</v>
      </c>
    </row>
    <row r="27" spans="1:9" ht="15.75">
      <c r="A27" s="300" t="s">
        <v>261</v>
      </c>
      <c r="B27" s="303"/>
      <c r="C27" s="303"/>
      <c r="D27" s="303"/>
      <c r="E27" s="303"/>
      <c r="F27" s="303"/>
      <c r="G27" s="302"/>
      <c r="H27" s="95"/>
      <c r="I27" s="306">
        <v>0</v>
      </c>
    </row>
    <row r="28" spans="1:9" ht="15.75">
      <c r="A28" s="296" t="s">
        <v>262</v>
      </c>
      <c r="B28" s="297"/>
      <c r="C28" s="297"/>
      <c r="D28" s="297"/>
      <c r="E28" s="297"/>
      <c r="F28" s="297"/>
      <c r="G28" s="299"/>
      <c r="H28" s="95"/>
      <c r="I28" s="306">
        <v>0</v>
      </c>
    </row>
    <row r="29" spans="1:9" ht="15.75">
      <c r="A29" s="296" t="s">
        <v>263</v>
      </c>
      <c r="B29" s="297"/>
      <c r="C29" s="297"/>
      <c r="D29" s="297"/>
      <c r="E29" s="297"/>
      <c r="F29" s="297"/>
      <c r="G29" s="302"/>
      <c r="H29" s="95"/>
      <c r="I29" s="306">
        <v>0</v>
      </c>
    </row>
    <row r="30" spans="1:9" ht="15.75">
      <c r="A30" s="300" t="s">
        <v>264</v>
      </c>
      <c r="B30" s="94"/>
      <c r="C30" s="94"/>
      <c r="D30" s="94"/>
      <c r="E30" s="94"/>
      <c r="F30" s="94"/>
      <c r="G30" s="298"/>
      <c r="H30" s="95"/>
      <c r="I30" s="306">
        <v>0</v>
      </c>
    </row>
    <row r="31" spans="1:9" ht="15.75">
      <c r="A31" s="300" t="s">
        <v>265</v>
      </c>
      <c r="B31" s="94"/>
      <c r="C31" s="94"/>
      <c r="D31" s="94"/>
      <c r="E31" s="94"/>
      <c r="F31" s="94"/>
      <c r="G31" s="299"/>
      <c r="H31" s="95"/>
      <c r="I31" s="306">
        <v>0</v>
      </c>
    </row>
    <row r="32" spans="1:9" ht="15.75">
      <c r="A32" s="300" t="s">
        <v>266</v>
      </c>
      <c r="B32" s="94"/>
      <c r="C32" s="94"/>
      <c r="D32" s="94"/>
      <c r="E32" s="94"/>
      <c r="F32" s="94"/>
      <c r="G32" s="299"/>
      <c r="H32" s="95"/>
      <c r="I32" s="307">
        <v>68</v>
      </c>
    </row>
    <row r="33" spans="1:9" ht="15.75">
      <c r="A33" s="300" t="s">
        <v>267</v>
      </c>
      <c r="B33" s="94"/>
      <c r="C33" s="94"/>
      <c r="D33" s="94"/>
      <c r="E33" s="94"/>
      <c r="F33" s="94"/>
      <c r="G33" s="299"/>
      <c r="H33" s="95"/>
      <c r="I33" s="306">
        <v>0</v>
      </c>
    </row>
    <row r="34" spans="1:9" ht="15.75">
      <c r="A34" s="300" t="s">
        <v>268</v>
      </c>
      <c r="B34" s="303"/>
      <c r="C34" s="303"/>
      <c r="D34" s="303"/>
      <c r="E34" s="303"/>
      <c r="F34" s="303"/>
      <c r="G34" s="299"/>
      <c r="H34" s="95"/>
      <c r="I34" s="307">
        <v>68</v>
      </c>
    </row>
    <row r="35" spans="1:9" ht="15.75">
      <c r="A35" s="300" t="s">
        <v>269</v>
      </c>
      <c r="B35" s="304"/>
      <c r="C35" s="304"/>
      <c r="D35" s="304" t="s">
        <v>270</v>
      </c>
      <c r="E35" s="305"/>
      <c r="F35" s="305"/>
      <c r="G35" s="298"/>
      <c r="H35" s="95"/>
      <c r="I35" s="306">
        <v>0</v>
      </c>
    </row>
    <row r="36" spans="1:9" ht="15.75">
      <c r="A36" s="300" t="s">
        <v>271</v>
      </c>
      <c r="B36" s="303"/>
      <c r="C36" s="303"/>
      <c r="D36" s="303"/>
      <c r="E36" s="303"/>
      <c r="F36" s="303"/>
      <c r="G36" s="299"/>
      <c r="H36" s="95"/>
      <c r="I36" s="306">
        <v>0</v>
      </c>
    </row>
    <row r="37" spans="1:7" ht="15.75">
      <c r="A37" s="201"/>
      <c r="G37" s="85"/>
    </row>
    <row r="38" spans="1:7" ht="15.75">
      <c r="A38" s="201"/>
      <c r="G38" s="199"/>
    </row>
    <row r="39" spans="1:7" ht="15.75">
      <c r="A39" s="202"/>
      <c r="G39" s="19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I39"/>
  <sheetViews>
    <sheetView zoomScalePageLayoutView="0" workbookViewId="0" topLeftCell="A10">
      <selection activeCell="A14" sqref="A14"/>
    </sheetView>
  </sheetViews>
  <sheetFormatPr defaultColWidth="9.140625" defaultRowHeight="12.75"/>
  <cols>
    <col min="8" max="8" width="6.8515625" style="0" customWidth="1"/>
    <col min="9" max="9" width="12.421875" style="0" customWidth="1"/>
  </cols>
  <sheetData>
    <row r="2" spans="3:9" ht="12.75">
      <c r="C2" t="s">
        <v>289</v>
      </c>
      <c r="G2" s="10"/>
      <c r="I2" s="19" t="s">
        <v>124</v>
      </c>
    </row>
    <row r="3" ht="12.75">
      <c r="C3" t="s">
        <v>36</v>
      </c>
    </row>
    <row r="4" ht="12.75">
      <c r="C4" t="s">
        <v>37</v>
      </c>
    </row>
    <row r="5" ht="12.75">
      <c r="C5" t="s">
        <v>38</v>
      </c>
    </row>
    <row r="9" spans="1:9" ht="12.75">
      <c r="A9" s="198"/>
      <c r="B9" s="531" t="s">
        <v>387</v>
      </c>
      <c r="C9" s="531"/>
      <c r="D9" s="531"/>
      <c r="E9" s="531"/>
      <c r="F9" s="531"/>
      <c r="G9" s="531"/>
      <c r="H9" s="531"/>
      <c r="I9" s="19"/>
    </row>
    <row r="10" spans="2:8" ht="15" customHeight="1">
      <c r="B10" s="531"/>
      <c r="C10" s="531"/>
      <c r="D10" s="531"/>
      <c r="E10" s="531"/>
      <c r="F10" s="531"/>
      <c r="G10" s="531"/>
      <c r="H10" s="531"/>
    </row>
    <row r="14" ht="15.75">
      <c r="A14" s="200" t="s">
        <v>329</v>
      </c>
    </row>
    <row r="15" ht="15.75">
      <c r="A15" s="201"/>
    </row>
    <row r="16" ht="15.75">
      <c r="G16" s="202"/>
    </row>
    <row r="17" spans="1:7" ht="15.75">
      <c r="A17" s="201"/>
      <c r="G17" s="203"/>
    </row>
    <row r="18" spans="1:9" ht="15.75">
      <c r="A18" s="296" t="s">
        <v>252</v>
      </c>
      <c r="B18" s="297"/>
      <c r="C18" s="297"/>
      <c r="D18" s="297"/>
      <c r="E18" s="297"/>
      <c r="F18" s="94"/>
      <c r="G18" s="298"/>
      <c r="H18" s="95"/>
      <c r="I18" s="306">
        <v>36074</v>
      </c>
    </row>
    <row r="19" spans="1:9" ht="15.75">
      <c r="A19" s="296" t="s">
        <v>253</v>
      </c>
      <c r="B19" s="297"/>
      <c r="C19" s="297"/>
      <c r="D19" s="297"/>
      <c r="E19" s="297"/>
      <c r="F19" s="94"/>
      <c r="G19" s="299"/>
      <c r="H19" s="95"/>
      <c r="I19" s="306">
        <v>194713</v>
      </c>
    </row>
    <row r="20" spans="1:9" ht="15.75">
      <c r="A20" s="300" t="s">
        <v>254</v>
      </c>
      <c r="B20" s="94"/>
      <c r="C20" s="94"/>
      <c r="D20" s="94"/>
      <c r="E20" s="94"/>
      <c r="F20" s="94"/>
      <c r="G20" s="299"/>
      <c r="H20" s="95"/>
      <c r="I20" s="307">
        <v>-158639</v>
      </c>
    </row>
    <row r="21" spans="1:9" ht="15.75">
      <c r="A21" s="296" t="s">
        <v>255</v>
      </c>
      <c r="B21" s="297"/>
      <c r="C21" s="297"/>
      <c r="D21" s="297"/>
      <c r="E21" s="297"/>
      <c r="F21" s="94"/>
      <c r="G21" s="299"/>
      <c r="H21" s="95"/>
      <c r="I21" s="306">
        <v>158790</v>
      </c>
    </row>
    <row r="22" spans="1:9" ht="15.75">
      <c r="A22" s="296" t="s">
        <v>256</v>
      </c>
      <c r="B22" s="297"/>
      <c r="C22" s="297"/>
      <c r="D22" s="297"/>
      <c r="E22" s="297"/>
      <c r="F22" s="94"/>
      <c r="G22" s="299"/>
      <c r="H22" s="95"/>
      <c r="I22" s="306">
        <v>0</v>
      </c>
    </row>
    <row r="23" spans="1:9" ht="15.75">
      <c r="A23" s="300" t="s">
        <v>257</v>
      </c>
      <c r="B23" s="94"/>
      <c r="C23" s="94"/>
      <c r="D23" s="94"/>
      <c r="E23" s="94"/>
      <c r="F23" s="94"/>
      <c r="G23" s="299"/>
      <c r="H23" s="95"/>
      <c r="I23" s="307">
        <v>158790</v>
      </c>
    </row>
    <row r="24" spans="1:9" ht="15.75">
      <c r="A24" s="300" t="s">
        <v>258</v>
      </c>
      <c r="B24" s="297"/>
      <c r="C24" s="297"/>
      <c r="D24" s="297"/>
      <c r="E24" s="301"/>
      <c r="F24" s="94"/>
      <c r="G24" s="299"/>
      <c r="H24" s="95"/>
      <c r="I24" s="307">
        <v>151</v>
      </c>
    </row>
    <row r="25" spans="1:9" ht="15.75">
      <c r="A25" s="296" t="s">
        <v>259</v>
      </c>
      <c r="B25" s="297"/>
      <c r="C25" s="297"/>
      <c r="D25" s="297"/>
      <c r="E25" s="297"/>
      <c r="F25" s="297"/>
      <c r="G25" s="299"/>
      <c r="H25" s="95"/>
      <c r="I25" s="306">
        <v>0</v>
      </c>
    </row>
    <row r="26" spans="1:9" ht="15.75">
      <c r="A26" s="296" t="s">
        <v>260</v>
      </c>
      <c r="B26" s="297"/>
      <c r="C26" s="297"/>
      <c r="D26" s="297"/>
      <c r="E26" s="297"/>
      <c r="F26" s="297"/>
      <c r="G26" s="302"/>
      <c r="H26" s="95"/>
      <c r="I26" s="306">
        <v>0</v>
      </c>
    </row>
    <row r="27" spans="1:9" ht="15.75">
      <c r="A27" s="300" t="s">
        <v>261</v>
      </c>
      <c r="B27" s="303"/>
      <c r="C27" s="303"/>
      <c r="D27" s="303"/>
      <c r="E27" s="303"/>
      <c r="F27" s="303"/>
      <c r="G27" s="302"/>
      <c r="H27" s="95"/>
      <c r="I27" s="306">
        <v>0</v>
      </c>
    </row>
    <row r="28" spans="1:9" ht="15.75">
      <c r="A28" s="296" t="s">
        <v>262</v>
      </c>
      <c r="B28" s="297"/>
      <c r="C28" s="297"/>
      <c r="D28" s="297"/>
      <c r="E28" s="297"/>
      <c r="F28" s="297"/>
      <c r="G28" s="299"/>
      <c r="H28" s="95"/>
      <c r="I28" s="306">
        <v>0</v>
      </c>
    </row>
    <row r="29" spans="1:9" ht="15.75">
      <c r="A29" s="296" t="s">
        <v>263</v>
      </c>
      <c r="B29" s="297"/>
      <c r="C29" s="297"/>
      <c r="D29" s="297"/>
      <c r="E29" s="297"/>
      <c r="F29" s="297"/>
      <c r="G29" s="302"/>
      <c r="H29" s="95"/>
      <c r="I29" s="306">
        <v>0</v>
      </c>
    </row>
    <row r="30" spans="1:9" ht="15.75">
      <c r="A30" s="300" t="s">
        <v>264</v>
      </c>
      <c r="B30" s="94"/>
      <c r="C30" s="94"/>
      <c r="D30" s="94"/>
      <c r="E30" s="94"/>
      <c r="F30" s="94"/>
      <c r="G30" s="298"/>
      <c r="H30" s="95"/>
      <c r="I30" s="306">
        <v>0</v>
      </c>
    </row>
    <row r="31" spans="1:9" ht="15.75">
      <c r="A31" s="300" t="s">
        <v>265</v>
      </c>
      <c r="B31" s="94"/>
      <c r="C31" s="94"/>
      <c r="D31" s="94"/>
      <c r="E31" s="94"/>
      <c r="F31" s="94"/>
      <c r="G31" s="299"/>
      <c r="H31" s="95"/>
      <c r="I31" s="306">
        <v>0</v>
      </c>
    </row>
    <row r="32" spans="1:9" ht="15.75">
      <c r="A32" s="300" t="s">
        <v>266</v>
      </c>
      <c r="B32" s="94"/>
      <c r="C32" s="94"/>
      <c r="D32" s="94"/>
      <c r="E32" s="94"/>
      <c r="F32" s="94"/>
      <c r="G32" s="299"/>
      <c r="H32" s="95"/>
      <c r="I32" s="307">
        <v>151</v>
      </c>
    </row>
    <row r="33" spans="1:9" ht="15.75">
      <c r="A33" s="300" t="s">
        <v>267</v>
      </c>
      <c r="B33" s="94"/>
      <c r="C33" s="94"/>
      <c r="D33" s="94"/>
      <c r="E33" s="94"/>
      <c r="F33" s="94"/>
      <c r="G33" s="299"/>
      <c r="H33" s="95"/>
      <c r="I33" s="306">
        <v>0</v>
      </c>
    </row>
    <row r="34" spans="1:9" ht="15.75">
      <c r="A34" s="300" t="s">
        <v>268</v>
      </c>
      <c r="B34" s="303"/>
      <c r="C34" s="303"/>
      <c r="D34" s="303"/>
      <c r="E34" s="303"/>
      <c r="F34" s="303"/>
      <c r="G34" s="299"/>
      <c r="H34" s="95"/>
      <c r="I34" s="307">
        <v>151</v>
      </c>
    </row>
    <row r="35" spans="1:9" ht="15.75">
      <c r="A35" s="300" t="s">
        <v>269</v>
      </c>
      <c r="B35" s="304"/>
      <c r="C35" s="304"/>
      <c r="D35" s="304" t="s">
        <v>270</v>
      </c>
      <c r="E35" s="305"/>
      <c r="F35" s="305"/>
      <c r="G35" s="298"/>
      <c r="H35" s="95"/>
      <c r="I35" s="306">
        <v>0</v>
      </c>
    </row>
    <row r="36" spans="1:9" ht="15.75">
      <c r="A36" s="300" t="s">
        <v>271</v>
      </c>
      <c r="B36" s="303"/>
      <c r="C36" s="303"/>
      <c r="D36" s="303"/>
      <c r="E36" s="303"/>
      <c r="F36" s="303"/>
      <c r="G36" s="299"/>
      <c r="H36" s="95"/>
      <c r="I36" s="306">
        <v>0</v>
      </c>
    </row>
    <row r="37" spans="1:7" ht="15.75">
      <c r="A37" s="201"/>
      <c r="G37" s="85"/>
    </row>
    <row r="38" spans="1:7" ht="15.75">
      <c r="A38" s="201"/>
      <c r="G38" s="199"/>
    </row>
    <row r="39" spans="1:7" ht="15.75">
      <c r="A39" s="202"/>
      <c r="G39" s="199"/>
    </row>
  </sheetData>
  <sheetProtection/>
  <mergeCells count="1">
    <mergeCell ref="B9:H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I39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14.140625" style="0" customWidth="1"/>
    <col min="2" max="2" width="3.57421875" style="0" customWidth="1"/>
    <col min="9" max="9" width="10.28125" style="0" bestFit="1" customWidth="1"/>
  </cols>
  <sheetData>
    <row r="2" spans="3:9" ht="12.75">
      <c r="C2" t="s">
        <v>289</v>
      </c>
      <c r="G2" s="10"/>
      <c r="I2" s="19" t="s">
        <v>125</v>
      </c>
    </row>
    <row r="3" ht="12.75">
      <c r="C3" t="s">
        <v>36</v>
      </c>
    </row>
    <row r="4" ht="12.75">
      <c r="C4" t="s">
        <v>37</v>
      </c>
    </row>
    <row r="5" ht="12.75">
      <c r="C5" t="s">
        <v>38</v>
      </c>
    </row>
    <row r="9" spans="1:9" ht="12.75">
      <c r="A9" s="198" t="s">
        <v>331</v>
      </c>
      <c r="B9" s="198"/>
      <c r="C9" s="198"/>
      <c r="D9" s="198"/>
      <c r="E9" s="198"/>
      <c r="F9" s="198"/>
      <c r="G9" s="198"/>
      <c r="H9" s="19"/>
      <c r="I9" s="19"/>
    </row>
    <row r="10" ht="15.75">
      <c r="D10" s="199"/>
    </row>
    <row r="14" ht="15.75">
      <c r="A14" s="200" t="s">
        <v>329</v>
      </c>
    </row>
    <row r="15" ht="15.75">
      <c r="A15" s="201"/>
    </row>
    <row r="16" ht="15.75">
      <c r="G16" s="202"/>
    </row>
    <row r="17" spans="1:7" ht="15.75">
      <c r="A17" s="201"/>
      <c r="G17" s="203"/>
    </row>
    <row r="18" spans="1:9" ht="15.75">
      <c r="A18" s="296" t="s">
        <v>252</v>
      </c>
      <c r="B18" s="297"/>
      <c r="C18" s="297"/>
      <c r="D18" s="297"/>
      <c r="E18" s="297"/>
      <c r="F18" s="94"/>
      <c r="G18" s="298"/>
      <c r="H18" s="95"/>
      <c r="I18" s="306">
        <v>4050</v>
      </c>
    </row>
    <row r="19" spans="1:9" ht="15.75">
      <c r="A19" s="296" t="s">
        <v>253</v>
      </c>
      <c r="B19" s="297"/>
      <c r="C19" s="297"/>
      <c r="D19" s="297"/>
      <c r="E19" s="297"/>
      <c r="F19" s="94"/>
      <c r="G19" s="299"/>
      <c r="H19" s="95"/>
      <c r="I19" s="306">
        <v>21332</v>
      </c>
    </row>
    <row r="20" spans="1:9" ht="15.75">
      <c r="A20" s="300" t="s">
        <v>254</v>
      </c>
      <c r="B20" s="94"/>
      <c r="C20" s="94"/>
      <c r="D20" s="94"/>
      <c r="E20" s="94"/>
      <c r="F20" s="94"/>
      <c r="G20" s="299"/>
      <c r="H20" s="95"/>
      <c r="I20" s="307">
        <v>-17283</v>
      </c>
    </row>
    <row r="21" spans="1:9" ht="15.75">
      <c r="A21" s="296" t="s">
        <v>255</v>
      </c>
      <c r="B21" s="297"/>
      <c r="C21" s="297"/>
      <c r="D21" s="297"/>
      <c r="E21" s="297"/>
      <c r="F21" s="94"/>
      <c r="G21" s="299"/>
      <c r="H21" s="95"/>
      <c r="I21" s="306">
        <v>17318</v>
      </c>
    </row>
    <row r="22" spans="1:9" ht="15.75">
      <c r="A22" s="296" t="s">
        <v>256</v>
      </c>
      <c r="B22" s="297"/>
      <c r="C22" s="297"/>
      <c r="D22" s="297"/>
      <c r="E22" s="297"/>
      <c r="F22" s="94"/>
      <c r="G22" s="299"/>
      <c r="H22" s="95"/>
      <c r="I22" s="306">
        <v>0</v>
      </c>
    </row>
    <row r="23" spans="1:9" ht="15.75">
      <c r="A23" s="300" t="s">
        <v>257</v>
      </c>
      <c r="B23" s="94"/>
      <c r="C23" s="94"/>
      <c r="D23" s="94"/>
      <c r="E23" s="94"/>
      <c r="F23" s="94"/>
      <c r="G23" s="299"/>
      <c r="H23" s="95"/>
      <c r="I23" s="307">
        <v>17318</v>
      </c>
    </row>
    <row r="24" spans="1:9" ht="15.75">
      <c r="A24" s="300" t="s">
        <v>258</v>
      </c>
      <c r="B24" s="297"/>
      <c r="C24" s="297"/>
      <c r="D24" s="297"/>
      <c r="E24" s="301"/>
      <c r="F24" s="94"/>
      <c r="G24" s="299"/>
      <c r="H24" s="95"/>
      <c r="I24" s="307">
        <v>35</v>
      </c>
    </row>
    <row r="25" spans="1:9" ht="15.75">
      <c r="A25" s="296" t="s">
        <v>259</v>
      </c>
      <c r="B25" s="297"/>
      <c r="C25" s="297"/>
      <c r="D25" s="297"/>
      <c r="E25" s="297"/>
      <c r="F25" s="297"/>
      <c r="G25" s="299"/>
      <c r="H25" s="95"/>
      <c r="I25" s="306">
        <v>0</v>
      </c>
    </row>
    <row r="26" spans="1:9" ht="15.75">
      <c r="A26" s="296" t="s">
        <v>260</v>
      </c>
      <c r="B26" s="297"/>
      <c r="C26" s="297"/>
      <c r="D26" s="297"/>
      <c r="E26" s="297"/>
      <c r="F26" s="297"/>
      <c r="G26" s="302"/>
      <c r="H26" s="95"/>
      <c r="I26" s="306">
        <v>0</v>
      </c>
    </row>
    <row r="27" spans="1:9" ht="15.75">
      <c r="A27" s="300" t="s">
        <v>261</v>
      </c>
      <c r="B27" s="303"/>
      <c r="C27" s="303"/>
      <c r="D27" s="303"/>
      <c r="E27" s="303"/>
      <c r="F27" s="303"/>
      <c r="G27" s="302"/>
      <c r="H27" s="95"/>
      <c r="I27" s="306">
        <v>0</v>
      </c>
    </row>
    <row r="28" spans="1:9" ht="15.75">
      <c r="A28" s="296" t="s">
        <v>262</v>
      </c>
      <c r="B28" s="297"/>
      <c r="C28" s="297"/>
      <c r="D28" s="297"/>
      <c r="E28" s="297"/>
      <c r="F28" s="297"/>
      <c r="G28" s="299"/>
      <c r="H28" s="95"/>
      <c r="I28" s="306">
        <v>0</v>
      </c>
    </row>
    <row r="29" spans="1:9" ht="15.75">
      <c r="A29" s="296" t="s">
        <v>263</v>
      </c>
      <c r="B29" s="297"/>
      <c r="C29" s="297"/>
      <c r="D29" s="297"/>
      <c r="E29" s="297"/>
      <c r="F29" s="297"/>
      <c r="G29" s="302"/>
      <c r="H29" s="95"/>
      <c r="I29" s="306">
        <v>0</v>
      </c>
    </row>
    <row r="30" spans="1:9" ht="15.75">
      <c r="A30" s="300" t="s">
        <v>264</v>
      </c>
      <c r="B30" s="94"/>
      <c r="C30" s="94"/>
      <c r="D30" s="94"/>
      <c r="E30" s="94"/>
      <c r="F30" s="94"/>
      <c r="G30" s="298"/>
      <c r="H30" s="95"/>
      <c r="I30" s="306">
        <v>0</v>
      </c>
    </row>
    <row r="31" spans="1:9" ht="15.75">
      <c r="A31" s="300" t="s">
        <v>265</v>
      </c>
      <c r="B31" s="94"/>
      <c r="C31" s="94"/>
      <c r="D31" s="94"/>
      <c r="E31" s="94"/>
      <c r="F31" s="94"/>
      <c r="G31" s="299"/>
      <c r="H31" s="95"/>
      <c r="I31" s="306">
        <v>0</v>
      </c>
    </row>
    <row r="32" spans="1:9" ht="15.75">
      <c r="A32" s="300" t="s">
        <v>266</v>
      </c>
      <c r="B32" s="94"/>
      <c r="C32" s="94"/>
      <c r="D32" s="94"/>
      <c r="E32" s="94"/>
      <c r="F32" s="94"/>
      <c r="G32" s="299"/>
      <c r="H32" s="95"/>
      <c r="I32" s="307">
        <v>35</v>
      </c>
    </row>
    <row r="33" spans="1:9" ht="15.75">
      <c r="A33" s="300" t="s">
        <v>267</v>
      </c>
      <c r="B33" s="94"/>
      <c r="C33" s="94"/>
      <c r="D33" s="94"/>
      <c r="E33" s="94"/>
      <c r="F33" s="94"/>
      <c r="G33" s="299"/>
      <c r="H33" s="95"/>
      <c r="I33" s="306">
        <v>0</v>
      </c>
    </row>
    <row r="34" spans="1:9" ht="15.75">
      <c r="A34" s="300" t="s">
        <v>268</v>
      </c>
      <c r="B34" s="303"/>
      <c r="C34" s="303"/>
      <c r="D34" s="303"/>
      <c r="E34" s="303"/>
      <c r="F34" s="303"/>
      <c r="G34" s="299"/>
      <c r="H34" s="95"/>
      <c r="I34" s="307">
        <v>35</v>
      </c>
    </row>
    <row r="35" spans="1:9" ht="15.75">
      <c r="A35" s="300" t="s">
        <v>269</v>
      </c>
      <c r="B35" s="304"/>
      <c r="C35" s="304"/>
      <c r="D35" s="304" t="s">
        <v>270</v>
      </c>
      <c r="E35" s="305"/>
      <c r="F35" s="305"/>
      <c r="G35" s="298"/>
      <c r="H35" s="95"/>
      <c r="I35" s="306">
        <v>0</v>
      </c>
    </row>
    <row r="36" spans="1:9" ht="15.75">
      <c r="A36" s="300" t="s">
        <v>271</v>
      </c>
      <c r="B36" s="303"/>
      <c r="C36" s="303"/>
      <c r="D36" s="303"/>
      <c r="E36" s="303"/>
      <c r="F36" s="303"/>
      <c r="G36" s="299"/>
      <c r="H36" s="95"/>
      <c r="I36" s="306">
        <v>0</v>
      </c>
    </row>
    <row r="37" spans="1:7" ht="15.75">
      <c r="A37" s="201"/>
      <c r="G37" s="85"/>
    </row>
    <row r="38" spans="1:7" ht="15.75">
      <c r="A38" s="201"/>
      <c r="G38" s="199"/>
    </row>
    <row r="39" spans="1:7" ht="15.75">
      <c r="A39" s="202"/>
      <c r="G39" s="19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Sződliget</dc:creator>
  <cp:keywords/>
  <dc:description/>
  <cp:lastModifiedBy>Titkar</cp:lastModifiedBy>
  <cp:lastPrinted>2019-03-28T14:28:00Z</cp:lastPrinted>
  <dcterms:created xsi:type="dcterms:W3CDTF">2012-03-29T09:08:54Z</dcterms:created>
  <dcterms:modified xsi:type="dcterms:W3CDTF">2019-04-12T08:53:35Z</dcterms:modified>
  <cp:category/>
  <cp:version/>
  <cp:contentType/>
  <cp:contentStatus/>
</cp:coreProperties>
</file>