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12" activeTab="8"/>
  </bookViews>
  <sheets>
    <sheet name="1. melléklet" sheetId="1" r:id="rId1"/>
    <sheet name="2. m" sheetId="2" r:id="rId2"/>
    <sheet name="3. m" sheetId="3" r:id="rId3"/>
    <sheet name="4. m" sheetId="4" r:id="rId4"/>
    <sheet name="5-1. m" sheetId="5" r:id="rId5"/>
    <sheet name="5-2. m" sheetId="6" r:id="rId6"/>
    <sheet name="6. m" sheetId="7" r:id="rId7"/>
    <sheet name="7. m" sheetId="8" r:id="rId8"/>
    <sheet name="8. m" sheetId="9" r:id="rId9"/>
  </sheets>
  <definedNames>
    <definedName name="_xlnm.Print_Titles" localSheetId="2">'3. m'!$1:$5</definedName>
    <definedName name="_xlnm.Print_Area" localSheetId="2">'3. m'!$A$1:$Q$64</definedName>
    <definedName name="_xlnm.Print_Area" localSheetId="8">'8. m'!$A$1:$N$36</definedName>
  </definedNames>
  <calcPr fullCalcOnLoad="1"/>
</workbook>
</file>

<file path=xl/sharedStrings.xml><?xml version="1.0" encoding="utf-8"?>
<sst xmlns="http://schemas.openxmlformats.org/spreadsheetml/2006/main" count="634" uniqueCount="347">
  <si>
    <t>Bevételi források</t>
  </si>
  <si>
    <t>I. Működési bevételek</t>
  </si>
  <si>
    <t>1./ Működési bevételek</t>
  </si>
  <si>
    <t xml:space="preserve">     - Munkahelyi vendéglátás</t>
  </si>
  <si>
    <t xml:space="preserve">     - Gondozási Központ</t>
  </si>
  <si>
    <t>2./ Önkormányzatok sajátos működési bevételei</t>
  </si>
  <si>
    <t xml:space="preserve">     - Építményadó</t>
  </si>
  <si>
    <t xml:space="preserve">     - Iparűzési adó</t>
  </si>
  <si>
    <t xml:space="preserve">     Átengedett központi adók</t>
  </si>
  <si>
    <t xml:space="preserve">      - Közterület használat</t>
  </si>
  <si>
    <t xml:space="preserve">      - Temetkezés</t>
  </si>
  <si>
    <t>II. Támogatások</t>
  </si>
  <si>
    <t>Támogatások összesen:</t>
  </si>
  <si>
    <t>IV. Véglegesen átvett pénzeszközök</t>
  </si>
  <si>
    <t>BEVÉTELEK ÖSSZESEN:</t>
  </si>
  <si>
    <t>Ezer Ft-ban</t>
  </si>
  <si>
    <t xml:space="preserve">1. sz. melléklet            1. oldal </t>
  </si>
  <si>
    <t xml:space="preserve">1. sz. melléklet            2. oldal </t>
  </si>
  <si>
    <t>MŰKÖDÉSI ÉS SAJÁTOS BEVÉTELEK ÖSSZESEN:</t>
  </si>
  <si>
    <t xml:space="preserve">     - Talajterhelési díj</t>
  </si>
  <si>
    <t xml:space="preserve">                              Működési  bevételek összsen:</t>
  </si>
  <si>
    <t xml:space="preserve"> </t>
  </si>
  <si>
    <t xml:space="preserve">     - Bírságok</t>
  </si>
  <si>
    <t xml:space="preserve">     - Pótlékok</t>
  </si>
  <si>
    <t xml:space="preserve">  </t>
  </si>
  <si>
    <t>Felhalmozási és tőkejellegű bev. Összesen:</t>
  </si>
  <si>
    <t xml:space="preserve">      - Gépjárműadó</t>
  </si>
  <si>
    <t>Felhalmozási és tőkejellegű bevételek</t>
  </si>
  <si>
    <r>
      <t xml:space="preserve">         </t>
    </r>
    <r>
      <rPr>
        <b/>
        <sz val="10"/>
        <rFont val="Arial CE"/>
        <family val="2"/>
      </rPr>
      <t>Sajátos, egyéb sajátos bevételek összesen:</t>
    </r>
  </si>
  <si>
    <t>Költségvetési bevételek összesen:</t>
  </si>
  <si>
    <t>V. Finanszírozási bevételek (hiány)</t>
  </si>
  <si>
    <t>Végelegesen átvett pénzeszközök:</t>
  </si>
  <si>
    <t xml:space="preserve">   - működési célú hiány</t>
  </si>
  <si>
    <t xml:space="preserve">   - likviditási hitelfelvét</t>
  </si>
  <si>
    <t>2. sz. melléklet            1. oldal                                               Ezer Ft-ban</t>
  </si>
  <si>
    <t>Kiadások címenként</t>
  </si>
  <si>
    <t>I. Működési kiadások</t>
  </si>
  <si>
    <t>1./ Személyi juttatások</t>
  </si>
  <si>
    <t>Személyi juttatások összesen</t>
  </si>
  <si>
    <t>2./ Munkaadókat terhelő járulékok</t>
  </si>
  <si>
    <t>Munkaadókat terhelő járulékok összesen</t>
  </si>
  <si>
    <t>3./ Dologi kiadások</t>
  </si>
  <si>
    <t>2. sz. melléklet            2. oldal                    Ezer Ft-ban</t>
  </si>
  <si>
    <t>Dologi kiadások összesen:</t>
  </si>
  <si>
    <t>MŰKÖDÉSI KIADÁSOK ÖSSZESEN</t>
  </si>
  <si>
    <t>Pénzeszköz átadás egyéb támogatás összesen:</t>
  </si>
  <si>
    <t>Felújítási kiadások összesen:</t>
  </si>
  <si>
    <t xml:space="preserve">Költségvetési kiadások összesen: </t>
  </si>
  <si>
    <t>V.Finanszírozási kiadások</t>
  </si>
  <si>
    <t>Finanszírozási kiadások összesen:</t>
  </si>
  <si>
    <t>KIADÁSOK ÖSSZESEN:</t>
  </si>
  <si>
    <t>KIADÁSOK ezer Ft-ban</t>
  </si>
  <si>
    <t>BEVÉTELEK ezer Ft-ban</t>
  </si>
  <si>
    <t>Szakfeladatok</t>
  </si>
  <si>
    <t>Személyi juttat.</t>
  </si>
  <si>
    <t>Járulékok</t>
  </si>
  <si>
    <t>Dologi kia.</t>
  </si>
  <si>
    <t>Felh. célú pe. át.</t>
  </si>
  <si>
    <t>Felhalm.</t>
  </si>
  <si>
    <t>Szoc.ell. átadott pe.</t>
  </si>
  <si>
    <t>Kiadások összesen</t>
  </si>
  <si>
    <t>Sajátos bevételek</t>
  </si>
  <si>
    <t>Felhalmo-  zás</t>
  </si>
  <si>
    <t>Költségv.tám. és átv. pe.</t>
  </si>
  <si>
    <t>Bevételek összesen</t>
  </si>
  <si>
    <t>Óv. Int. étkeztetés</t>
  </si>
  <si>
    <t>Óvoda SNI</t>
  </si>
  <si>
    <t>Óvoda Összesen</t>
  </si>
  <si>
    <t>Házi segítségnyújt.</t>
  </si>
  <si>
    <t>Családsegítő szolg.</t>
  </si>
  <si>
    <t>Szociális étkeztetés</t>
  </si>
  <si>
    <t>Gyermekjóléti szolg.</t>
  </si>
  <si>
    <t>Gond. Közp. Össz.</t>
  </si>
  <si>
    <t>Felh. célú pe. áta.</t>
  </si>
  <si>
    <t>Számvit,könyvv.tev.</t>
  </si>
  <si>
    <t>Önkormányzati jogalk</t>
  </si>
  <si>
    <t>Önk.többc.kt.ig.tev.</t>
  </si>
  <si>
    <t>Adó illeték kisz.besz.</t>
  </si>
  <si>
    <t>Kiemelt állami rendezv.</t>
  </si>
  <si>
    <t>Háziorvosi ügyeleti ellátás</t>
  </si>
  <si>
    <t>Csal. és nővédelmi eü</t>
  </si>
  <si>
    <t>Ifjúsági eü.gond.</t>
  </si>
  <si>
    <t>Átmeneti segély</t>
  </si>
  <si>
    <t>Temetési segély</t>
  </si>
  <si>
    <t>Rendkívüli gyv.tám.</t>
  </si>
  <si>
    <t>Köztemetés</t>
  </si>
  <si>
    <t>Zöldterület kezelés</t>
  </si>
  <si>
    <t>Város- községgazd.</t>
  </si>
  <si>
    <t>Közvilágítás</t>
  </si>
  <si>
    <t>Munkahelyi étk.:</t>
  </si>
  <si>
    <t>Szakfeladatok összesen:</t>
  </si>
  <si>
    <t>Sződliget Község Polgármesteri Hivatala</t>
  </si>
  <si>
    <t>2133 Sződliget, Szt. István u. 34-36.</t>
  </si>
  <si>
    <t>Tel.: 27/590-095; Tel./fax: 27/ 590-236</t>
  </si>
  <si>
    <t>E-mail: polgarmester@szodliget.hu</t>
  </si>
  <si>
    <t>Támogatás értékű működési célú pénzeszközátadás,</t>
  </si>
  <si>
    <t>egyéb támogatás</t>
  </si>
  <si>
    <t>Ügyeleti szolgálat községek</t>
  </si>
  <si>
    <t>Ügyeleti szolg.Sződliget önk.rész</t>
  </si>
  <si>
    <t>Iskolaegészségügy /gyermekorvosnak/</t>
  </si>
  <si>
    <t>Speciális iskolába járó tanulók tám.</t>
  </si>
  <si>
    <t>Gödöllő-Vác Kistérs.Vízgazd.Társulás</t>
  </si>
  <si>
    <t>MÖSZ támogatás</t>
  </si>
  <si>
    <t>Összesen:</t>
  </si>
  <si>
    <t>Felhalmozási célú pénzeszköz átadás, egyéb támogatás</t>
  </si>
  <si>
    <t>ezer Ft-ban</t>
  </si>
  <si>
    <t>Felhalmozási célú pnzeszközátadás összesen:</t>
  </si>
  <si>
    <t>Rendszeres pénzbeli ellátások:</t>
  </si>
  <si>
    <t>Bursa Hungarica ösztöndíj</t>
  </si>
  <si>
    <t>Eseti pénzbeli ellátások</t>
  </si>
  <si>
    <t>Köztisztviselők szoc.ellátás</t>
  </si>
  <si>
    <t>Rendkivüli gyermekvédelmi támogatás</t>
  </si>
  <si>
    <t>Normatív lakásfenntartási támogatás</t>
  </si>
  <si>
    <t xml:space="preserve">        ÖSSZESEN:</t>
  </si>
  <si>
    <t>I. Beruházások</t>
  </si>
  <si>
    <t>B E V É T E L E K</t>
  </si>
  <si>
    <t>K I A D Á S O K</t>
  </si>
  <si>
    <t>Megnevezés</t>
  </si>
  <si>
    <t>Működési célú bevétel</t>
  </si>
  <si>
    <t>Felhalmozási célú bevétel</t>
  </si>
  <si>
    <t>Együtt</t>
  </si>
  <si>
    <t>Működési célú kiadás</t>
  </si>
  <si>
    <t>Felhalmozási célú kiadás</t>
  </si>
  <si>
    <t>Intézményi műk. bevét.</t>
  </si>
  <si>
    <t>Helyi adó</t>
  </si>
  <si>
    <t>Munkaadói járulék</t>
  </si>
  <si>
    <t>Átengedett központi adók</t>
  </si>
  <si>
    <t>Egészségügyi hj.</t>
  </si>
  <si>
    <t>Egyéb sajátos bev.</t>
  </si>
  <si>
    <t>Normatív hozzájárulások</t>
  </si>
  <si>
    <t>Táppénz hj., START kártyával ren. utáni jár.</t>
  </si>
  <si>
    <t>Központosított előirányzatok</t>
  </si>
  <si>
    <t>Dologi kiadások</t>
  </si>
  <si>
    <t>Normatív kötött felhaszn. Támogatás</t>
  </si>
  <si>
    <t>Támogatás értékű működési célú kiad.</t>
  </si>
  <si>
    <t>Fejlesztési célú bevétel</t>
  </si>
  <si>
    <t>Társ.szoc.p.juttatás</t>
  </si>
  <si>
    <t>Tárgyi eszk. értékesítése</t>
  </si>
  <si>
    <t>Beruházási kiad.</t>
  </si>
  <si>
    <t>Támogatásértékű műk. bev.</t>
  </si>
  <si>
    <t>Felújítási kiadások</t>
  </si>
  <si>
    <t>Támogatásértékű felh. bev.</t>
  </si>
  <si>
    <t>Támogatásértékű felh. célú kiadás</t>
  </si>
  <si>
    <t>Költségvetési kiadások összesen:</t>
  </si>
  <si>
    <t>Általános és céltartalék</t>
  </si>
  <si>
    <t>Finanszírozási bevételek összesen:</t>
  </si>
  <si>
    <t>Finansz.kiad.összesen:</t>
  </si>
  <si>
    <t>Bevételek összesen:</t>
  </si>
  <si>
    <t>Kiadások összesen:</t>
  </si>
  <si>
    <t>Működési bevételek</t>
  </si>
  <si>
    <t xml:space="preserve">     - Napközi Otthonos Óvoda</t>
  </si>
  <si>
    <t>Önkormányzat összesen:</t>
  </si>
  <si>
    <t xml:space="preserve">     - Helyi Önkormányzat</t>
  </si>
  <si>
    <t xml:space="preserve">       -Működési célú pénzeszközátadás Önkormányzat</t>
  </si>
  <si>
    <t>Önkormányzat</t>
  </si>
  <si>
    <t xml:space="preserve"> - Közösségi Ház ablakcsere</t>
  </si>
  <si>
    <t>III. Pénzeszközátadás, egyéb támogatás</t>
  </si>
  <si>
    <t>V.Felújítási kiadás</t>
  </si>
  <si>
    <t>II.TARTALÉKOK:</t>
  </si>
  <si>
    <t xml:space="preserve">     - Általános tartalék</t>
  </si>
  <si>
    <t xml:space="preserve">     - Céltartalék</t>
  </si>
  <si>
    <t>Beruhá-zási cél-tartalék</t>
  </si>
  <si>
    <t>Általános tartalék</t>
  </si>
  <si>
    <t>Intéz-ményi finanszí-rozás</t>
  </si>
  <si>
    <t>4. sz. melléklet</t>
  </si>
  <si>
    <t>Beruh. céltarta-lék</t>
  </si>
  <si>
    <t xml:space="preserve">      - Helyiségbérlet </t>
  </si>
  <si>
    <t xml:space="preserve">      Önkormányzat egyéb sajátos bevételei</t>
  </si>
  <si>
    <t>2.sz.melléklet III.pontjának részetezése</t>
  </si>
  <si>
    <t>5. sz. melléklet                        2. oldal</t>
  </si>
  <si>
    <t>5. sz. melléklet                                1. oldal</t>
  </si>
  <si>
    <t>Foglalkoztatást helyettesítő támogatás</t>
  </si>
  <si>
    <t>6. számú melléklet</t>
  </si>
  <si>
    <t>MFB hitel törl.</t>
  </si>
  <si>
    <t>Általános  tartalék</t>
  </si>
  <si>
    <t>7 számú melléklet                         e/Ft-ban</t>
  </si>
  <si>
    <t>Működési célú külső fin.hitelfelvét</t>
  </si>
  <si>
    <t>Fejlesztési célú külső fin.hitelfelvét</t>
  </si>
  <si>
    <t>Civil szervezetek pályázati forrása</t>
  </si>
  <si>
    <t>Nem lakóingatlan bérbead.</t>
  </si>
  <si>
    <t>Felügy.alá tart.kv-i szervnek foly.műk.támogatás</t>
  </si>
  <si>
    <t>Felügy.alá tart.kv-i szervnek foly.felhalm.támogatás</t>
  </si>
  <si>
    <t>Kv-i szerveknek támogatás, pe.átad</t>
  </si>
  <si>
    <t>Pénzma-radvány igénybe-vét</t>
  </si>
  <si>
    <t>Isk. Int. Étkeztetés</t>
  </si>
  <si>
    <t>Ár-és belvízvédelem</t>
  </si>
  <si>
    <t>Építményüzemeltetés</t>
  </si>
  <si>
    <t>Műk.maradv.</t>
  </si>
  <si>
    <t>Könyvtári szolgáltatások</t>
  </si>
  <si>
    <t xml:space="preserve">     - Gárdonyi Géza Általános Iskola étkezés</t>
  </si>
  <si>
    <t>Közutak üzemeltetése</t>
  </si>
  <si>
    <t>Felhal.maradv.</t>
  </si>
  <si>
    <t>Sződliget Község Önkormányza és általa irányított költségvetési szervek 2014. évi költségvetés kiadásainak és bevételeinek kimutatása ezer forintban   3.sz. melléklet</t>
  </si>
  <si>
    <t>Óvodai nev., szakm. f.</t>
  </si>
  <si>
    <t>Óvodai nev., mük. f.</t>
  </si>
  <si>
    <t>Felhal-mozás</t>
  </si>
  <si>
    <t>Sződligeti Hivatal össz:</t>
  </si>
  <si>
    <t>Vácrátóti Hivatal össz:</t>
  </si>
  <si>
    <t>Önk. funk. nem sor. bev.</t>
  </si>
  <si>
    <t>Egyéb kiadói tev.</t>
  </si>
  <si>
    <t>Önk vagyonnal való gazd</t>
  </si>
  <si>
    <t>Közp-i ktsgv-i befiz.</t>
  </si>
  <si>
    <t>Önk elsz. közp. ktsgvet</t>
  </si>
  <si>
    <t>TB-től átvett pe.</t>
  </si>
  <si>
    <t>Elhunyt személyek hátramaradottainak támogatása</t>
  </si>
  <si>
    <t>Egyéb szociális pénzbeli és term-beli ellátás</t>
  </si>
  <si>
    <t>Munkanélküli aktív korúak ellátása</t>
  </si>
  <si>
    <t>Lakásfenntartással lakhatással összefüggő ellátás</t>
  </si>
  <si>
    <t>Betegséggel kapcsolatos pénzbeli ellátások</t>
  </si>
  <si>
    <t>Gyermekvédelmi pénzbeli és term-beli ellátások</t>
  </si>
  <si>
    <t>Civil szerv.program tám</t>
  </si>
  <si>
    <t>Hosszabb időtartamú foglalkoztatás</t>
  </si>
  <si>
    <t>Közműv- közösségi és társ-i részvét fejlesztése</t>
  </si>
  <si>
    <t>Köztemető fenntartás és működtetés</t>
  </si>
  <si>
    <t>Napközi Otthonos Óvoda 2014. évi költségvetésének bevételei és kiadásásai</t>
  </si>
  <si>
    <t xml:space="preserve">Gondozási központ 2014. évi költségvetésének bevételei és kiadásai </t>
  </si>
  <si>
    <t>Sződligeti Hivatal 2014. évi költségvetésének bevételei és kiadásai</t>
  </si>
  <si>
    <t>Vácrátóti Hivatal 2014. évi költségvetésének bevételei és kiadásai</t>
  </si>
  <si>
    <t>Önkormányzat 2014. évi költségvetése bevételei és kiadásai</t>
  </si>
  <si>
    <t>BEVÉTEL -  KIADÁS KÜLÖNBÖZETE 0.- Ft Általános tartalék</t>
  </si>
  <si>
    <t>Központi ktsgvetés támogatás</t>
  </si>
  <si>
    <t>Rovat száma</t>
  </si>
  <si>
    <t>B405</t>
  </si>
  <si>
    <t>B34</t>
  </si>
  <si>
    <t>B36</t>
  </si>
  <si>
    <t xml:space="preserve">Sződliget Község  Önkormányzat és költségvetési szervei 2014. évi bevételei                               </t>
  </si>
  <si>
    <t>2014. évi tervezet</t>
  </si>
  <si>
    <t>B354</t>
  </si>
  <si>
    <t>B355</t>
  </si>
  <si>
    <t>B52</t>
  </si>
  <si>
    <t>B8131</t>
  </si>
  <si>
    <t>B351</t>
  </si>
  <si>
    <t>B402</t>
  </si>
  <si>
    <t>B111</t>
  </si>
  <si>
    <t>B112</t>
  </si>
  <si>
    <t>B113</t>
  </si>
  <si>
    <t>B114</t>
  </si>
  <si>
    <t>Működési c. központosított előirányzatok</t>
  </si>
  <si>
    <t>B115</t>
  </si>
  <si>
    <t>B916</t>
  </si>
  <si>
    <t>B963</t>
  </si>
  <si>
    <t>K1</t>
  </si>
  <si>
    <t>K2</t>
  </si>
  <si>
    <t>K3</t>
  </si>
  <si>
    <t xml:space="preserve">      - Ellátottak pénzbeli juttatásai</t>
  </si>
  <si>
    <t>K4</t>
  </si>
  <si>
    <t>K5</t>
  </si>
  <si>
    <t>K7</t>
  </si>
  <si>
    <t>IV. Beruházási  kiadások</t>
  </si>
  <si>
    <t>K6</t>
  </si>
  <si>
    <t>K506</t>
  </si>
  <si>
    <t>K84</t>
  </si>
  <si>
    <t>Sződliget Község Önkormányzata  2014. évi bevételei</t>
  </si>
  <si>
    <t xml:space="preserve"> Központi költségvetésből kapott támogatás</t>
  </si>
  <si>
    <t>Települési önkorm.működésének  támogatása</t>
  </si>
  <si>
    <t>Települési önkorm.egyes köznevelési feladatainka támogatása</t>
  </si>
  <si>
    <t>Hozzájárulás a pénzbeli szociális ellátásokhoz</t>
  </si>
  <si>
    <t>Egyes szociális és gyermekjóléti feladatok támogatása</t>
  </si>
  <si>
    <t>Gyermekétkeztetés támogatása</t>
  </si>
  <si>
    <t>Települési önkormányzatok kulturális feledatainak támogatása</t>
  </si>
  <si>
    <t xml:space="preserve">    - Működési célú pénzeszköz átvétel önkormányzattól </t>
  </si>
  <si>
    <t xml:space="preserve">    - Működési célú pénzeszköz átvétel  TB-től</t>
  </si>
  <si>
    <t xml:space="preserve">    - ÁH-on kívüli műk.c.p.eszk.átv.háztartásoktól</t>
  </si>
  <si>
    <t xml:space="preserve">   - felhalmozási  hitelfelvét</t>
  </si>
  <si>
    <t>Költségvetési hiány belső finanszírozása</t>
  </si>
  <si>
    <t xml:space="preserve"> 2013. évi évi maradvány</t>
  </si>
  <si>
    <t>Költségvetési hiány külső finanszírozása</t>
  </si>
  <si>
    <t xml:space="preserve">Sződliget Község Önkormányzat és költségvetési szervei 2014. évi kiadásai                                                                            </t>
  </si>
  <si>
    <t>2014.évi tervezet</t>
  </si>
  <si>
    <t xml:space="preserve">     - Közös Önkormányzati Hivatal</t>
  </si>
  <si>
    <t xml:space="preserve">       -Működési célú pénzeszközátadás orvosi ügyelet</t>
  </si>
  <si>
    <t>IV. Beruházási  kiadások  összesen:</t>
  </si>
  <si>
    <t xml:space="preserve"> - Óvodabővítés önrész </t>
  </si>
  <si>
    <t>V.Felújítási kiadás /Önkorm.vagyonnal való gazd./</t>
  </si>
  <si>
    <t>Térfigyelő kamerarendszer kiépítése</t>
  </si>
  <si>
    <t>Óvoda gázkazán cseréje</t>
  </si>
  <si>
    <t>Naközi Otthonos Óvoda</t>
  </si>
  <si>
    <t>Egyéb tárgyi eszköz beszerzése</t>
  </si>
  <si>
    <t>Gondozási Központ</t>
  </si>
  <si>
    <t>Önkormányzati vagyonnal való gazdálkodás</t>
  </si>
  <si>
    <t>Közös Önkormányzati Hivatal</t>
  </si>
  <si>
    <t>Önkorm.és önkorm.hiv.jogalkotó és ált.közig.tev.</t>
  </si>
  <si>
    <t>Informatikai gép,ber. beszerztése Vácrátót/</t>
  </si>
  <si>
    <t>Egyéb gép, berend. beszerzése /Vácrátót/</t>
  </si>
  <si>
    <t>Informatikai gép,ber. beszerztése /Sződliget/</t>
  </si>
  <si>
    <t>Egyéb tárgyi eszköz beszerzése/Köztemető fennt./</t>
  </si>
  <si>
    <t>Műk. maradv.</t>
  </si>
  <si>
    <t>Egyéb tárgyi eszköz beszerzés (iskolai padok)</t>
  </si>
  <si>
    <t>Város- és községgazdálkodás</t>
  </si>
  <si>
    <t>Kormányzati funkciók              Szakfeladat megnevezés</t>
  </si>
  <si>
    <t>Egyéb tárgyi eszköz beszerzés</t>
  </si>
  <si>
    <t>Beruházá-si kiadás</t>
  </si>
  <si>
    <t>Hulladékgazdálkodás és Körny.  tagdíj</t>
  </si>
  <si>
    <t>Sződliget Község Önkormányzata 2014. évi költségvetéséhez</t>
  </si>
  <si>
    <t xml:space="preserve"> Beruházási  kiadások  összesen:</t>
  </si>
  <si>
    <t xml:space="preserve">                    Beruházások, felújítások  részletezése 2014. év</t>
  </si>
  <si>
    <t>Sződliget község Önkormányzat és költségvetési szervei 2014. évi  működési és felhalmozási célú bevételeinek és kiadásainak mérlegszerű kimutatása</t>
  </si>
  <si>
    <t>2013. évi maradvány /belső finanszírozás//</t>
  </si>
  <si>
    <t xml:space="preserve"> Sződliget Község Önkormányzata 2014 . évi költségvetéséhez</t>
  </si>
  <si>
    <t xml:space="preserve">Rendszeres szociális segély </t>
  </si>
  <si>
    <t xml:space="preserve">Ápolási díj </t>
  </si>
  <si>
    <t>Étkezés támogatása óvoda</t>
  </si>
  <si>
    <t>Étkezés támogatás iskola</t>
  </si>
  <si>
    <t>8. számú melléklet</t>
  </si>
  <si>
    <t>BEVÉTELEK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</si>
  <si>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</si>
  <si>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</si>
  <si>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</si>
  <si>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</si>
  <si>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</si>
  <si>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</si>
  <si>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</si>
  <si>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</si>
  <si>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</si>
  <si>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</si>
  <si>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</si>
  <si>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</si>
  <si>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műk.bev.</t>
  </si>
  <si>
    <t>Helyi adók</t>
  </si>
  <si>
    <t>Átengedett közp.adók</t>
  </si>
  <si>
    <t>Központosított ei.</t>
  </si>
  <si>
    <t>Normatív hozzájár.</t>
  </si>
  <si>
    <t>Normatív kötött felh.</t>
  </si>
  <si>
    <t>tám.</t>
  </si>
  <si>
    <t>Felhalmozási  bev.</t>
  </si>
  <si>
    <t>Pénzmaradvány</t>
  </si>
  <si>
    <t>Hitelfelvétel</t>
  </si>
  <si>
    <t>Tartalék felhasználás</t>
  </si>
  <si>
    <t>KIADÁSOK</t>
  </si>
  <si>
    <t>Személyi juttatás</t>
  </si>
  <si>
    <t>TB.járulékok</t>
  </si>
  <si>
    <t>Dologi kiadás</t>
  </si>
  <si>
    <t>Tám.értékű műk.kiad.</t>
  </si>
  <si>
    <t>Társ.és szocpol.kiad.</t>
  </si>
  <si>
    <t>Felújítási kiadás</t>
  </si>
  <si>
    <t>Beruházási kiadás</t>
  </si>
  <si>
    <t>Pályázati tartalék</t>
  </si>
  <si>
    <t>Likvidhitel törlesztése</t>
  </si>
  <si>
    <t>Hiteltörlesztés</t>
  </si>
  <si>
    <t>Sződliget Község Önkormányzatának 2014. évi előirányzat-felhasználási  ütemterve</t>
  </si>
  <si>
    <t>Ellátottak pénzbeli juttatásai</t>
  </si>
  <si>
    <t>Gyermekétkeztetés üzemeltetési támogatása</t>
  </si>
  <si>
    <t xml:space="preserve">   - Önkormányzati tulajdonú telkek értékesítése</t>
  </si>
  <si>
    <t>Műk.c.pénzeszk.átv.</t>
  </si>
  <si>
    <t>Felhalm. c. pénz.átvét.</t>
  </si>
  <si>
    <t>Felhalm.pe.átad.</t>
  </si>
  <si>
    <t>Tartalék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</si>
</sst>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61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2"/>
    </font>
    <font>
      <u val="single"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sz val="8"/>
      <name val="Arial CE"/>
      <family val="0"/>
    </font>
    <font>
      <sz val="10"/>
      <color indexed="10"/>
      <name val="Arial CE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9" borderId="1" applyNumberFormat="0" applyAlignment="0" applyProtection="0"/>
    <xf numFmtId="9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18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49" fontId="0" fillId="0" borderId="23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164" fontId="0" fillId="0" borderId="15" xfId="40" applyNumberFormat="1" applyFont="1" applyBorder="1" applyAlignment="1">
      <alignment/>
    </xf>
    <xf numFmtId="164" fontId="1" fillId="0" borderId="20" xfId="40" applyNumberFormat="1" applyFont="1" applyBorder="1" applyAlignment="1">
      <alignment/>
    </xf>
    <xf numFmtId="164" fontId="0" fillId="0" borderId="0" xfId="40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164" fontId="1" fillId="0" borderId="20" xfId="4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164" fontId="1" fillId="0" borderId="14" xfId="40" applyNumberFormat="1" applyFont="1" applyBorder="1" applyAlignment="1">
      <alignment/>
    </xf>
    <xf numFmtId="164" fontId="1" fillId="0" borderId="14" xfId="40" applyNumberFormat="1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15" xfId="4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4" fontId="1" fillId="0" borderId="20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5" xfId="4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164" fontId="1" fillId="0" borderId="20" xfId="4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0" fillId="0" borderId="28" xfId="0" applyNumberForma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164" fontId="9" fillId="0" borderId="31" xfId="40" applyNumberFormat="1" applyFont="1" applyBorder="1" applyAlignment="1">
      <alignment/>
    </xf>
    <xf numFmtId="0" fontId="11" fillId="0" borderId="0" xfId="0" applyFont="1" applyAlignment="1">
      <alignment/>
    </xf>
    <xf numFmtId="164" fontId="0" fillId="0" borderId="15" xfId="4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12" fillId="0" borderId="32" xfId="0" applyFont="1" applyBorder="1" applyAlignment="1" applyProtection="1">
      <alignment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2" fillId="0" borderId="2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4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25" xfId="0" applyFill="1" applyBorder="1" applyAlignment="1">
      <alignment/>
    </xf>
    <xf numFmtId="0" fontId="9" fillId="0" borderId="11" xfId="0" applyFont="1" applyBorder="1" applyAlignment="1">
      <alignment/>
    </xf>
    <xf numFmtId="164" fontId="1" fillId="0" borderId="12" xfId="4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64" fontId="9" fillId="0" borderId="12" xfId="40" applyNumberFormat="1" applyFont="1" applyBorder="1" applyAlignment="1">
      <alignment/>
    </xf>
    <xf numFmtId="0" fontId="9" fillId="0" borderId="0" xfId="0" applyFont="1" applyBorder="1" applyAlignment="1">
      <alignment/>
    </xf>
    <xf numFmtId="164" fontId="1" fillId="0" borderId="0" xfId="40" applyNumberFormat="1" applyFont="1" applyBorder="1" applyAlignment="1">
      <alignment horizontal="right"/>
    </xf>
    <xf numFmtId="164" fontId="9" fillId="0" borderId="0" xfId="4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2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7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164" fontId="18" fillId="0" borderId="18" xfId="40" applyNumberFormat="1" applyFont="1" applyBorder="1" applyAlignment="1">
      <alignment/>
    </xf>
    <xf numFmtId="164" fontId="18" fillId="0" borderId="25" xfId="40" applyNumberFormat="1" applyFont="1" applyBorder="1" applyAlignment="1">
      <alignment/>
    </xf>
    <xf numFmtId="164" fontId="18" fillId="0" borderId="0" xfId="40" applyNumberFormat="1" applyFont="1" applyBorder="1" applyAlignment="1">
      <alignment horizontal="center"/>
    </xf>
    <xf numFmtId="164" fontId="18" fillId="0" borderId="0" xfId="40" applyNumberFormat="1" applyFont="1" applyBorder="1" applyAlignment="1">
      <alignment horizontal="right"/>
    </xf>
    <xf numFmtId="0" fontId="18" fillId="0" borderId="2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18" fillId="0" borderId="0" xfId="4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5" fillId="0" borderId="22" xfId="0" applyFont="1" applyFill="1" applyBorder="1" applyAlignment="1">
      <alignment/>
    </xf>
    <xf numFmtId="164" fontId="15" fillId="0" borderId="17" xfId="0" applyNumberFormat="1" applyFont="1" applyBorder="1" applyAlignment="1">
      <alignment/>
    </xf>
    <xf numFmtId="0" fontId="16" fillId="0" borderId="21" xfId="0" applyFont="1" applyBorder="1" applyAlignment="1">
      <alignment/>
    </xf>
    <xf numFmtId="164" fontId="0" fillId="0" borderId="22" xfId="0" applyNumberFormat="1" applyBorder="1" applyAlignment="1">
      <alignment/>
    </xf>
    <xf numFmtId="0" fontId="16" fillId="0" borderId="17" xfId="0" applyFont="1" applyBorder="1" applyAlignment="1">
      <alignment/>
    </xf>
    <xf numFmtId="0" fontId="17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3" xfId="0" applyFont="1" applyBorder="1" applyAlignment="1">
      <alignment/>
    </xf>
    <xf numFmtId="164" fontId="17" fillId="0" borderId="24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7" xfId="0" applyFont="1" applyBorder="1" applyAlignment="1">
      <alignment/>
    </xf>
    <xf numFmtId="0" fontId="0" fillId="0" borderId="11" xfId="0" applyBorder="1" applyAlignment="1">
      <alignment/>
    </xf>
    <xf numFmtId="0" fontId="17" fillId="0" borderId="12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7" fillId="0" borderId="15" xfId="0" applyFont="1" applyBorder="1" applyAlignment="1">
      <alignment/>
    </xf>
    <xf numFmtId="164" fontId="0" fillId="0" borderId="18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1" xfId="0" applyNumberFormat="1" applyBorder="1" applyAlignment="1">
      <alignment/>
    </xf>
    <xf numFmtId="164" fontId="1" fillId="0" borderId="11" xfId="0" applyNumberFormat="1" applyFont="1" applyBorder="1" applyAlignment="1">
      <alignment horizontal="right"/>
    </xf>
    <xf numFmtId="0" fontId="17" fillId="0" borderId="3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center"/>
    </xf>
    <xf numFmtId="0" fontId="23" fillId="0" borderId="35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/>
    </xf>
    <xf numFmtId="0" fontId="17" fillId="0" borderId="35" xfId="0" applyFont="1" applyBorder="1" applyAlignment="1">
      <alignment/>
    </xf>
    <xf numFmtId="0" fontId="0" fillId="0" borderId="35" xfId="0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164" fontId="0" fillId="0" borderId="16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4" fontId="0" fillId="0" borderId="14" xfId="4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164" fontId="1" fillId="0" borderId="15" xfId="40" applyNumberFormat="1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11" xfId="0" applyNumberFormat="1" applyBorder="1" applyAlignment="1" applyProtection="1">
      <alignment vertical="center" wrapText="1"/>
      <protection/>
    </xf>
    <xf numFmtId="3" fontId="12" fillId="0" borderId="18" xfId="0" applyNumberFormat="1" applyFont="1" applyBorder="1" applyAlignment="1" applyProtection="1">
      <alignment vertical="center" wrapText="1"/>
      <protection/>
    </xf>
    <xf numFmtId="3" fontId="12" fillId="0" borderId="0" xfId="0" applyNumberFormat="1" applyFont="1" applyAlignment="1" applyProtection="1">
      <alignment/>
      <protection/>
    </xf>
    <xf numFmtId="3" fontId="0" fillId="0" borderId="37" xfId="0" applyNumberFormat="1" applyBorder="1" applyAlignment="1" applyProtection="1">
      <alignment vertical="center" wrapText="1"/>
      <protection/>
    </xf>
    <xf numFmtId="3" fontId="0" fillId="0" borderId="38" xfId="0" applyNumberFormat="1" applyBorder="1" applyAlignment="1" applyProtection="1">
      <alignment vertical="center" wrapText="1"/>
      <protection/>
    </xf>
    <xf numFmtId="3" fontId="0" fillId="0" borderId="39" xfId="0" applyNumberFormat="1" applyBorder="1" applyAlignment="1" applyProtection="1">
      <alignment vertical="center" wrapText="1"/>
      <protection/>
    </xf>
    <xf numFmtId="3" fontId="0" fillId="0" borderId="40" xfId="0" applyNumberFormat="1" applyBorder="1" applyAlignment="1" applyProtection="1">
      <alignment vertical="center" wrapText="1"/>
      <protection/>
    </xf>
    <xf numFmtId="3" fontId="0" fillId="0" borderId="35" xfId="0" applyNumberFormat="1" applyBorder="1" applyAlignment="1" applyProtection="1">
      <alignment vertical="center" wrapText="1"/>
      <protection/>
    </xf>
    <xf numFmtId="3" fontId="0" fillId="0" borderId="41" xfId="0" applyNumberFormat="1" applyBorder="1" applyAlignment="1" applyProtection="1">
      <alignment vertical="center" wrapText="1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35" xfId="0" applyNumberFormat="1" applyFont="1" applyBorder="1" applyAlignment="1" applyProtection="1">
      <alignment vertical="center" wrapText="1"/>
      <protection/>
    </xf>
    <xf numFmtId="3" fontId="0" fillId="0" borderId="42" xfId="0" applyNumberFormat="1" applyBorder="1" applyAlignment="1" applyProtection="1">
      <alignment vertical="center" wrapText="1"/>
      <protection/>
    </xf>
    <xf numFmtId="3" fontId="1" fillId="0" borderId="43" xfId="0" applyNumberFormat="1" applyFont="1" applyBorder="1" applyAlignment="1" applyProtection="1">
      <alignment vertical="center" wrapText="1"/>
      <protection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0" fillId="0" borderId="0" xfId="0" applyNumberForma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vertical="center" wrapText="1"/>
      <protection/>
    </xf>
    <xf numFmtId="3" fontId="0" fillId="0" borderId="42" xfId="0" applyNumberFormat="1" applyFont="1" applyBorder="1" applyAlignment="1" applyProtection="1">
      <alignment vertical="center" wrapText="1"/>
      <protection/>
    </xf>
    <xf numFmtId="3" fontId="1" fillId="0" borderId="0" xfId="0" applyNumberFormat="1" applyFont="1" applyAlignment="1" applyProtection="1">
      <alignment/>
      <protection/>
    </xf>
    <xf numFmtId="3" fontId="0" fillId="0" borderId="22" xfId="0" applyNumberFormat="1" applyBorder="1" applyAlignment="1" applyProtection="1">
      <alignment vertical="center" wrapText="1"/>
      <protection/>
    </xf>
    <xf numFmtId="3" fontId="0" fillId="0" borderId="0" xfId="0" applyNumberFormat="1" applyBorder="1" applyAlignment="1" applyProtection="1">
      <alignment vertical="center" wrapText="1"/>
      <protection/>
    </xf>
    <xf numFmtId="3" fontId="0" fillId="0" borderId="40" xfId="0" applyNumberFormat="1" applyFon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0" fillId="0" borderId="47" xfId="0" applyNumberFormat="1" applyBorder="1" applyAlignment="1" applyProtection="1">
      <alignment vertical="center" wrapText="1"/>
      <protection/>
    </xf>
    <xf numFmtId="3" fontId="0" fillId="0" borderId="43" xfId="0" applyNumberFormat="1" applyBorder="1" applyAlignment="1" applyProtection="1">
      <alignment vertical="center" wrapText="1"/>
      <protection/>
    </xf>
    <xf numFmtId="3" fontId="0" fillId="0" borderId="43" xfId="0" applyNumberFormat="1" applyFont="1" applyBorder="1" applyAlignment="1" applyProtection="1">
      <alignment vertical="center" wrapText="1"/>
      <protection/>
    </xf>
    <xf numFmtId="3" fontId="0" fillId="0" borderId="48" xfId="0" applyNumberFormat="1" applyBorder="1" applyAlignment="1" applyProtection="1">
      <alignment vertical="center" wrapText="1"/>
      <protection/>
    </xf>
    <xf numFmtId="3" fontId="0" fillId="0" borderId="0" xfId="0" applyNumberFormat="1" applyAlignment="1" applyProtection="1">
      <alignment vertical="center" wrapText="1"/>
      <protection/>
    </xf>
    <xf numFmtId="3" fontId="1" fillId="0" borderId="0" xfId="0" applyNumberFormat="1" applyFont="1" applyAlignment="1" applyProtection="1">
      <alignment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64" fontId="0" fillId="0" borderId="20" xfId="0" applyNumberFormat="1" applyBorder="1" applyAlignment="1">
      <alignment/>
    </xf>
    <xf numFmtId="49" fontId="1" fillId="0" borderId="23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25" fillId="0" borderId="0" xfId="0" applyFont="1" applyAlignment="1">
      <alignment/>
    </xf>
    <xf numFmtId="3" fontId="6" fillId="0" borderId="22" xfId="0" applyNumberFormat="1" applyFont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/>
    </xf>
    <xf numFmtId="3" fontId="0" fillId="0" borderId="49" xfId="0" applyNumberFormat="1" applyBorder="1" applyAlignment="1" applyProtection="1">
      <alignment vertical="center" wrapText="1"/>
      <protection/>
    </xf>
    <xf numFmtId="3" fontId="0" fillId="0" borderId="50" xfId="0" applyNumberFormat="1" applyBorder="1" applyAlignment="1" applyProtection="1">
      <alignment vertical="center" wrapText="1"/>
      <protection/>
    </xf>
    <xf numFmtId="3" fontId="0" fillId="0" borderId="51" xfId="0" applyNumberFormat="1" applyBorder="1" applyAlignment="1" applyProtection="1">
      <alignment vertical="center" wrapText="1"/>
      <protection/>
    </xf>
    <xf numFmtId="3" fontId="0" fillId="0" borderId="51" xfId="0" applyNumberFormat="1" applyFont="1" applyBorder="1" applyAlignment="1" applyProtection="1">
      <alignment vertical="center" wrapText="1"/>
      <protection/>
    </xf>
    <xf numFmtId="3" fontId="0" fillId="0" borderId="52" xfId="0" applyNumberFormat="1" applyBorder="1" applyAlignment="1" applyProtection="1">
      <alignment vertical="center" wrapText="1"/>
      <protection/>
    </xf>
    <xf numFmtId="3" fontId="1" fillId="0" borderId="20" xfId="0" applyNumberFormat="1" applyFont="1" applyBorder="1" applyAlignment="1" applyProtection="1">
      <alignment vertical="center" wrapText="1"/>
      <protection/>
    </xf>
    <xf numFmtId="3" fontId="1" fillId="0" borderId="20" xfId="0" applyNumberFormat="1" applyFont="1" applyBorder="1" applyAlignment="1" applyProtection="1">
      <alignment vertical="center" wrapText="1"/>
      <protection/>
    </xf>
    <xf numFmtId="3" fontId="0" fillId="0" borderId="48" xfId="0" applyNumberFormat="1" applyFont="1" applyBorder="1" applyAlignment="1" applyProtection="1">
      <alignment vertical="center" wrapText="1"/>
      <protection/>
    </xf>
    <xf numFmtId="3" fontId="0" fillId="0" borderId="53" xfId="0" applyNumberFormat="1" applyFont="1" applyBorder="1" applyAlignment="1" applyProtection="1">
      <alignment vertical="center" wrapText="1"/>
      <protection/>
    </xf>
    <xf numFmtId="3" fontId="0" fillId="0" borderId="54" xfId="0" applyNumberFormat="1" applyFont="1" applyBorder="1" applyAlignment="1" applyProtection="1">
      <alignment vertical="center" wrapText="1"/>
      <protection/>
    </xf>
    <xf numFmtId="3" fontId="0" fillId="0" borderId="55" xfId="0" applyNumberFormat="1" applyFont="1" applyBorder="1" applyAlignment="1" applyProtection="1">
      <alignment vertical="center" wrapText="1"/>
      <protection/>
    </xf>
    <xf numFmtId="3" fontId="0" fillId="0" borderId="55" xfId="0" applyNumberFormat="1" applyBorder="1" applyAlignment="1" applyProtection="1">
      <alignment vertical="center" wrapText="1"/>
      <protection/>
    </xf>
    <xf numFmtId="3" fontId="0" fillId="0" borderId="50" xfId="0" applyNumberFormat="1" applyFont="1" applyBorder="1" applyAlignment="1" applyProtection="1">
      <alignment vertical="center" wrapText="1"/>
      <protection/>
    </xf>
    <xf numFmtId="3" fontId="0" fillId="0" borderId="56" xfId="0" applyNumberFormat="1" applyBorder="1" applyAlignment="1" applyProtection="1">
      <alignment vertical="center" wrapText="1"/>
      <protection/>
    </xf>
    <xf numFmtId="3" fontId="0" fillId="0" borderId="31" xfId="0" applyNumberFormat="1" applyFont="1" applyBorder="1" applyAlignment="1" applyProtection="1">
      <alignment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3" fontId="12" fillId="0" borderId="25" xfId="0" applyNumberFormat="1" applyFont="1" applyBorder="1" applyAlignment="1" applyProtection="1">
      <alignment vertical="center" wrapText="1"/>
      <protection/>
    </xf>
    <xf numFmtId="3" fontId="12" fillId="0" borderId="0" xfId="0" applyNumberFormat="1" applyFont="1" applyBorder="1" applyAlignment="1" applyProtection="1">
      <alignment horizontal="center" vertical="center" wrapText="1"/>
      <protection/>
    </xf>
    <xf numFmtId="3" fontId="0" fillId="0" borderId="54" xfId="0" applyNumberFormat="1" applyBorder="1" applyAlignment="1" applyProtection="1">
      <alignment vertical="center" wrapText="1"/>
      <protection/>
    </xf>
    <xf numFmtId="3" fontId="0" fillId="0" borderId="31" xfId="0" applyNumberFormat="1" applyBorder="1" applyAlignment="1" applyProtection="1">
      <alignment vertical="center" wrapText="1"/>
      <protection/>
    </xf>
    <xf numFmtId="3" fontId="6" fillId="0" borderId="45" xfId="0" applyNumberFormat="1" applyFont="1" applyBorder="1" applyAlignment="1" applyProtection="1">
      <alignment vertical="center" wrapText="1"/>
      <protection/>
    </xf>
    <xf numFmtId="3" fontId="1" fillId="0" borderId="31" xfId="0" applyNumberFormat="1" applyFont="1" applyBorder="1" applyAlignment="1" applyProtection="1">
      <alignment vertical="center" wrapText="1"/>
      <protection/>
    </xf>
    <xf numFmtId="3" fontId="1" fillId="0" borderId="57" xfId="0" applyNumberFormat="1" applyFont="1" applyBorder="1" applyAlignment="1" applyProtection="1">
      <alignment vertical="center" wrapText="1"/>
      <protection/>
    </xf>
    <xf numFmtId="3" fontId="6" fillId="0" borderId="19" xfId="0" applyNumberFormat="1" applyFont="1" applyBorder="1" applyAlignment="1" applyProtection="1">
      <alignment vertical="center" wrapText="1"/>
      <protection/>
    </xf>
    <xf numFmtId="3" fontId="0" fillId="0" borderId="54" xfId="0" applyNumberFormat="1" applyFont="1" applyBorder="1" applyAlignment="1" applyProtection="1">
      <alignment vertical="center" wrapText="1"/>
      <protection/>
    </xf>
    <xf numFmtId="3" fontId="5" fillId="0" borderId="31" xfId="0" applyNumberFormat="1" applyFont="1" applyBorder="1" applyAlignment="1" applyProtection="1">
      <alignment vertical="center" wrapText="1"/>
      <protection/>
    </xf>
    <xf numFmtId="3" fontId="6" fillId="0" borderId="58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3" fontId="1" fillId="0" borderId="59" xfId="0" applyNumberFormat="1" applyFont="1" applyBorder="1" applyAlignment="1" applyProtection="1">
      <alignment vertical="center" wrapText="1"/>
      <protection/>
    </xf>
    <xf numFmtId="0" fontId="0" fillId="0" borderId="60" xfId="0" applyBorder="1" applyAlignment="1" applyProtection="1">
      <alignment vertical="center" wrapText="1"/>
      <protection/>
    </xf>
    <xf numFmtId="0" fontId="0" fillId="0" borderId="61" xfId="0" applyBorder="1" applyAlignment="1" applyProtection="1">
      <alignment vertical="center" wrapText="1"/>
      <protection/>
    </xf>
    <xf numFmtId="0" fontId="0" fillId="0" borderId="61" xfId="0" applyFont="1" applyBorder="1" applyAlignment="1" applyProtection="1">
      <alignment vertical="center" wrapText="1"/>
      <protection/>
    </xf>
    <xf numFmtId="3" fontId="1" fillId="0" borderId="58" xfId="0" applyNumberFormat="1" applyFont="1" applyBorder="1" applyAlignment="1" applyProtection="1">
      <alignment vertical="center" wrapText="1"/>
      <protection/>
    </xf>
    <xf numFmtId="3" fontId="6" fillId="0" borderId="20" xfId="0" applyNumberFormat="1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0" fillId="0" borderId="54" xfId="0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1" fillId="0" borderId="20" xfId="0" applyFont="1" applyBorder="1" applyAlignment="1" applyProtection="1">
      <alignment vertical="center" wrapText="1"/>
      <protection/>
    </xf>
    <xf numFmtId="3" fontId="12" fillId="0" borderId="58" xfId="0" applyNumberFormat="1" applyFont="1" applyBorder="1" applyAlignment="1" applyProtection="1">
      <alignment horizontal="center" vertical="center" wrapText="1"/>
      <protection/>
    </xf>
    <xf numFmtId="3" fontId="12" fillId="0" borderId="46" xfId="0" applyNumberFormat="1" applyFont="1" applyBorder="1" applyAlignment="1" applyProtection="1">
      <alignment vertical="center" wrapText="1"/>
      <protection/>
    </xf>
    <xf numFmtId="3" fontId="12" fillId="0" borderId="46" xfId="0" applyNumberFormat="1" applyFont="1" applyBorder="1" applyAlignment="1" applyProtection="1">
      <alignment horizontal="center" vertical="center" wrapText="1"/>
      <protection/>
    </xf>
    <xf numFmtId="3" fontId="12" fillId="0" borderId="46" xfId="0" applyNumberFormat="1" applyFont="1" applyBorder="1" applyAlignment="1" applyProtection="1">
      <alignment horizontal="center" vertical="center" wrapText="1"/>
      <protection/>
    </xf>
    <xf numFmtId="3" fontId="12" fillId="0" borderId="59" xfId="0" applyNumberFormat="1" applyFont="1" applyBorder="1" applyAlignment="1" applyProtection="1">
      <alignment horizontal="center" vertical="center" wrapText="1"/>
      <protection/>
    </xf>
    <xf numFmtId="3" fontId="12" fillId="0" borderId="58" xfId="0" applyNumberFormat="1" applyFont="1" applyBorder="1" applyAlignment="1" applyProtection="1">
      <alignment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3" fontId="13" fillId="0" borderId="59" xfId="0" applyNumberFormat="1" applyFont="1" applyBorder="1" applyAlignment="1" applyProtection="1">
      <alignment horizontal="center" vertical="center" wrapText="1"/>
      <protection/>
    </xf>
    <xf numFmtId="3" fontId="0" fillId="0" borderId="62" xfId="0" applyNumberFormat="1" applyFont="1" applyBorder="1" applyAlignment="1" applyProtection="1">
      <alignment vertical="center" wrapText="1"/>
      <protection/>
    </xf>
    <xf numFmtId="3" fontId="0" fillId="0" borderId="41" xfId="0" applyNumberFormat="1" applyFont="1" applyBorder="1" applyAlignment="1" applyProtection="1">
      <alignment vertical="center" wrapText="1"/>
      <protection/>
    </xf>
    <xf numFmtId="3" fontId="0" fillId="0" borderId="28" xfId="0" applyNumberFormat="1" applyFont="1" applyBorder="1" applyAlignment="1" applyProtection="1">
      <alignment vertical="center" wrapText="1"/>
      <protection/>
    </xf>
    <xf numFmtId="3" fontId="12" fillId="0" borderId="20" xfId="0" applyNumberFormat="1" applyFont="1" applyBorder="1" applyAlignment="1" applyProtection="1">
      <alignment vertical="center" wrapText="1"/>
      <protection/>
    </xf>
    <xf numFmtId="3" fontId="12" fillId="0" borderId="59" xfId="0" applyNumberFormat="1" applyFont="1" applyBorder="1" applyAlignment="1" applyProtection="1">
      <alignment horizontal="center" vertical="center" wrapText="1"/>
      <protection/>
    </xf>
    <xf numFmtId="3" fontId="0" fillId="0" borderId="28" xfId="0" applyNumberFormat="1" applyBorder="1" applyAlignment="1" applyProtection="1">
      <alignment vertical="center" wrapText="1"/>
      <protection/>
    </xf>
    <xf numFmtId="3" fontId="12" fillId="0" borderId="20" xfId="0" applyNumberFormat="1" applyFont="1" applyBorder="1" applyAlignment="1" applyProtection="1">
      <alignment vertical="center" wrapText="1"/>
      <protection/>
    </xf>
    <xf numFmtId="3" fontId="0" fillId="0" borderId="62" xfId="0" applyNumberFormat="1" applyBorder="1" applyAlignment="1" applyProtection="1">
      <alignment vertical="center" wrapText="1"/>
      <protection/>
    </xf>
    <xf numFmtId="3" fontId="12" fillId="0" borderId="20" xfId="0" applyNumberFormat="1" applyFont="1" applyBorder="1" applyAlignment="1" applyProtection="1">
      <alignment horizontal="center" vertical="center" wrapText="1"/>
      <protection/>
    </xf>
    <xf numFmtId="3" fontId="1" fillId="0" borderId="63" xfId="0" applyNumberFormat="1" applyFont="1" applyBorder="1" applyAlignment="1" applyProtection="1">
      <alignment vertical="center" wrapText="1"/>
      <protection/>
    </xf>
    <xf numFmtId="3" fontId="1" fillId="0" borderId="23" xfId="0" applyNumberFormat="1" applyFont="1" applyBorder="1" applyAlignment="1" applyProtection="1">
      <alignment vertical="center" wrapText="1"/>
      <protection/>
    </xf>
    <xf numFmtId="3" fontId="1" fillId="0" borderId="58" xfId="0" applyNumberFormat="1" applyFont="1" applyBorder="1" applyAlignment="1" applyProtection="1">
      <alignment vertical="center" wrapText="1"/>
      <protection/>
    </xf>
    <xf numFmtId="3" fontId="1" fillId="0" borderId="59" xfId="0" applyNumberFormat="1" applyFont="1" applyBorder="1" applyAlignment="1" applyProtection="1">
      <alignment vertical="center" wrapText="1"/>
      <protection/>
    </xf>
    <xf numFmtId="3" fontId="0" fillId="0" borderId="64" xfId="0" applyNumberFormat="1" applyBorder="1" applyAlignment="1" applyProtection="1">
      <alignment vertical="center" wrapText="1"/>
      <protection/>
    </xf>
    <xf numFmtId="3" fontId="0" fillId="0" borderId="65" xfId="0" applyNumberFormat="1" applyBorder="1" applyAlignment="1" applyProtection="1">
      <alignment vertical="center" wrapText="1"/>
      <protection/>
    </xf>
    <xf numFmtId="3" fontId="0" fillId="0" borderId="53" xfId="0" applyNumberForma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3" fontId="0" fillId="0" borderId="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3" fontId="6" fillId="0" borderId="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2" fillId="0" borderId="53" xfId="0" applyFont="1" applyBorder="1" applyAlignment="1" applyProtection="1">
      <alignment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3" fontId="0" fillId="0" borderId="40" xfId="0" applyNumberFormat="1" applyFont="1" applyBorder="1" applyAlignment="1" applyProtection="1">
      <alignment vertical="center" wrapText="1"/>
      <protection/>
    </xf>
    <xf numFmtId="3" fontId="0" fillId="0" borderId="35" xfId="0" applyNumberFormat="1" applyFont="1" applyBorder="1" applyAlignment="1" applyProtection="1">
      <alignment vertical="center" wrapText="1"/>
      <protection/>
    </xf>
    <xf numFmtId="3" fontId="0" fillId="0" borderId="42" xfId="0" applyNumberFormat="1" applyFont="1" applyBorder="1" applyAlignment="1" applyProtection="1">
      <alignment vertical="center" wrapText="1"/>
      <protection/>
    </xf>
    <xf numFmtId="0" fontId="12" fillId="0" borderId="53" xfId="0" applyFont="1" applyBorder="1" applyAlignment="1" applyProtection="1">
      <alignment horizontal="center" vertical="center" wrapText="1"/>
      <protection/>
    </xf>
    <xf numFmtId="3" fontId="5" fillId="0" borderId="54" xfId="0" applyNumberFormat="1" applyFont="1" applyBorder="1" applyAlignment="1" applyProtection="1">
      <alignment vertical="center" wrapText="1"/>
      <protection/>
    </xf>
    <xf numFmtId="0" fontId="12" fillId="0" borderId="53" xfId="0" applyFont="1" applyBorder="1" applyAlignment="1" applyProtection="1">
      <alignment vertical="center" wrapText="1"/>
      <protection/>
    </xf>
    <xf numFmtId="0" fontId="1" fillId="0" borderId="2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3" fontId="0" fillId="0" borderId="47" xfId="0" applyNumberFormat="1" applyFont="1" applyBorder="1" applyAlignment="1" applyProtection="1">
      <alignment vertical="center" wrapText="1"/>
      <protection/>
    </xf>
    <xf numFmtId="3" fontId="1" fillId="0" borderId="47" xfId="0" applyNumberFormat="1" applyFont="1" applyBorder="1" applyAlignment="1" applyProtection="1">
      <alignment vertical="center" wrapText="1"/>
      <protection/>
    </xf>
    <xf numFmtId="0" fontId="12" fillId="0" borderId="38" xfId="0" applyFont="1" applyBorder="1" applyAlignment="1" applyProtection="1">
      <alignment vertical="center" wrapText="1"/>
      <protection/>
    </xf>
    <xf numFmtId="0" fontId="13" fillId="0" borderId="67" xfId="0" applyFont="1" applyBorder="1" applyAlignment="1" applyProtection="1">
      <alignment horizontal="center" vertical="center" wrapText="1"/>
      <protection/>
    </xf>
    <xf numFmtId="3" fontId="1" fillId="0" borderId="67" xfId="0" applyNumberFormat="1" applyFont="1" applyBorder="1" applyAlignment="1" applyProtection="1">
      <alignment vertical="center" wrapText="1"/>
      <protection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9" fillId="0" borderId="11" xfId="0" applyFont="1" applyBorder="1" applyAlignment="1">
      <alignment horizontal="left"/>
    </xf>
    <xf numFmtId="164" fontId="0" fillId="0" borderId="16" xfId="40" applyNumberFormat="1" applyFont="1" applyBorder="1" applyAlignment="1">
      <alignment/>
    </xf>
    <xf numFmtId="164" fontId="3" fillId="0" borderId="20" xfId="40" applyNumberFormat="1" applyFont="1" applyBorder="1" applyAlignment="1">
      <alignment/>
    </xf>
    <xf numFmtId="164" fontId="4" fillId="0" borderId="20" xfId="40" applyNumberFormat="1" applyFont="1" applyBorder="1" applyAlignment="1">
      <alignment/>
    </xf>
    <xf numFmtId="164" fontId="3" fillId="0" borderId="20" xfId="40" applyNumberFormat="1" applyFont="1" applyBorder="1" applyAlignment="1">
      <alignment/>
    </xf>
    <xf numFmtId="164" fontId="5" fillId="0" borderId="20" xfId="40" applyNumberFormat="1" applyFont="1" applyBorder="1" applyAlignment="1">
      <alignment/>
    </xf>
    <xf numFmtId="164" fontId="6" fillId="0" borderId="16" xfId="40" applyNumberFormat="1" applyFont="1" applyBorder="1" applyAlignment="1">
      <alignment/>
    </xf>
    <xf numFmtId="164" fontId="0" fillId="0" borderId="16" xfId="40" applyNumberFormat="1" applyFont="1" applyBorder="1" applyAlignment="1">
      <alignment/>
    </xf>
    <xf numFmtId="164" fontId="1" fillId="0" borderId="18" xfId="40" applyNumberFormat="1" applyFont="1" applyBorder="1" applyAlignment="1">
      <alignment/>
    </xf>
    <xf numFmtId="164" fontId="1" fillId="0" borderId="26" xfId="40" applyNumberFormat="1" applyFont="1" applyBorder="1" applyAlignment="1">
      <alignment/>
    </xf>
    <xf numFmtId="164" fontId="1" fillId="0" borderId="19" xfId="40" applyNumberFormat="1" applyFont="1" applyBorder="1" applyAlignment="1">
      <alignment/>
    </xf>
    <xf numFmtId="164" fontId="1" fillId="0" borderId="16" xfId="40" applyNumberFormat="1" applyFon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0" borderId="20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left"/>
    </xf>
    <xf numFmtId="0" fontId="6" fillId="0" borderId="25" xfId="0" applyFont="1" applyBorder="1" applyAlignment="1">
      <alignment/>
    </xf>
    <xf numFmtId="49" fontId="6" fillId="0" borderId="25" xfId="0" applyNumberFormat="1" applyFont="1" applyBorder="1" applyAlignment="1">
      <alignment horizontal="left"/>
    </xf>
    <xf numFmtId="164" fontId="0" fillId="0" borderId="18" xfId="0" applyNumberFormat="1" applyBorder="1" applyAlignment="1">
      <alignment/>
    </xf>
    <xf numFmtId="49" fontId="0" fillId="0" borderId="15" xfId="0" applyNumberFormat="1" applyBorder="1" applyAlignment="1">
      <alignment horizontal="left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164" fontId="1" fillId="0" borderId="16" xfId="0" applyNumberFormat="1" applyFont="1" applyBorder="1" applyAlignment="1">
      <alignment/>
    </xf>
    <xf numFmtId="0" fontId="14" fillId="0" borderId="36" xfId="0" applyFont="1" applyBorder="1" applyAlignment="1">
      <alignment/>
    </xf>
    <xf numFmtId="0" fontId="0" fillId="0" borderId="33" xfId="0" applyBorder="1" applyAlignment="1">
      <alignment/>
    </xf>
    <xf numFmtId="0" fontId="0" fillId="0" borderId="13" xfId="0" applyFill="1" applyBorder="1" applyAlignment="1">
      <alignment/>
    </xf>
    <xf numFmtId="0" fontId="26" fillId="0" borderId="43" xfId="0" applyFont="1" applyBorder="1" applyAlignment="1">
      <alignment/>
    </xf>
    <xf numFmtId="0" fontId="14" fillId="0" borderId="35" xfId="0" applyFont="1" applyBorder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/>
    </xf>
    <xf numFmtId="3" fontId="17" fillId="0" borderId="35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26" fillId="0" borderId="43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35" xfId="40" applyNumberFormat="1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9" fillId="0" borderId="68" xfId="0" applyFont="1" applyBorder="1" applyAlignment="1">
      <alignment/>
    </xf>
    <xf numFmtId="0" fontId="0" fillId="0" borderId="29" xfId="0" applyBorder="1" applyAlignment="1">
      <alignment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70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" fontId="6" fillId="0" borderId="21" xfId="0" applyNumberFormat="1" applyFont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 vertical="center"/>
      <protection/>
    </xf>
    <xf numFmtId="3" fontId="6" fillId="0" borderId="23" xfId="0" applyNumberFormat="1" applyFont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center" vertical="center"/>
      <protection/>
    </xf>
    <xf numFmtId="3" fontId="6" fillId="0" borderId="17" xfId="0" applyNumberFormat="1" applyFont="1" applyBorder="1" applyAlignment="1" applyProtection="1">
      <alignment horizontal="center" vertical="center"/>
      <protection/>
    </xf>
    <xf numFmtId="3" fontId="6" fillId="0" borderId="19" xfId="0" applyNumberFormat="1" applyFont="1" applyBorder="1" applyAlignment="1" applyProtection="1">
      <alignment horizontal="center" vertical="center"/>
      <protection/>
    </xf>
    <xf numFmtId="3" fontId="1" fillId="0" borderId="67" xfId="0" applyNumberFormat="1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center" vertical="center" wrapText="1"/>
      <protection/>
    </xf>
    <xf numFmtId="3" fontId="1" fillId="0" borderId="70" xfId="0" applyNumberFormat="1" applyFont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 applyProtection="1">
      <alignment horizontal="center" vertical="center" wrapText="1"/>
      <protection/>
    </xf>
    <xf numFmtId="3" fontId="0" fillId="0" borderId="71" xfId="0" applyNumberFormat="1" applyBorder="1" applyAlignment="1" applyProtection="1">
      <alignment horizontal="center" vertical="center" wrapText="1"/>
      <protection/>
    </xf>
    <xf numFmtId="3" fontId="0" fillId="0" borderId="33" xfId="0" applyNumberFormat="1" applyBorder="1" applyAlignment="1" applyProtection="1">
      <alignment horizontal="center" vertical="center" wrapText="1"/>
      <protection/>
    </xf>
    <xf numFmtId="3" fontId="0" fillId="0" borderId="55" xfId="0" applyNumberFormat="1" applyBorder="1" applyAlignment="1" applyProtection="1">
      <alignment horizontal="center" vertical="center" wrapText="1"/>
      <protection/>
    </xf>
    <xf numFmtId="3" fontId="0" fillId="0" borderId="34" xfId="0" applyNumberFormat="1" applyBorder="1" applyAlignment="1" applyProtection="1">
      <alignment horizontal="center" vertical="center" wrapText="1"/>
      <protection/>
    </xf>
    <xf numFmtId="3" fontId="0" fillId="0" borderId="72" xfId="0" applyNumberFormat="1" applyBorder="1" applyAlignment="1" applyProtection="1">
      <alignment horizontal="center" vertical="center" wrapText="1"/>
      <protection/>
    </xf>
    <xf numFmtId="3" fontId="0" fillId="0" borderId="41" xfId="0" applyNumberFormat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9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55" xfId="0" applyBorder="1" applyAlignment="1">
      <alignment horizontal="right"/>
    </xf>
    <xf numFmtId="0" fontId="17" fillId="0" borderId="35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142875</xdr:rowOff>
    </xdr:from>
    <xdr:to>
      <xdr:col>1</xdr:col>
      <xdr:colOff>9525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114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86"/>
  <sheetViews>
    <sheetView view="pageBreakPreview" zoomScaleSheetLayoutView="100" zoomScalePageLayoutView="0" workbookViewId="0" topLeftCell="A58">
      <selection activeCell="G81" sqref="G81"/>
    </sheetView>
  </sheetViews>
  <sheetFormatPr defaultColWidth="9.00390625" defaultRowHeight="12.75"/>
  <cols>
    <col min="5" max="5" width="16.375" style="0" customWidth="1"/>
    <col min="6" max="6" width="11.625" style="0" customWidth="1"/>
    <col min="7" max="7" width="18.25390625" style="0" customWidth="1"/>
  </cols>
  <sheetData>
    <row r="1" spans="1:7" ht="25.5">
      <c r="A1" s="19"/>
      <c r="B1" s="20"/>
      <c r="C1" s="409" t="s">
        <v>225</v>
      </c>
      <c r="D1" s="409"/>
      <c r="E1" s="409"/>
      <c r="F1" s="409"/>
      <c r="G1" s="59" t="s">
        <v>16</v>
      </c>
    </row>
    <row r="2" spans="1:7" ht="12.75">
      <c r="A2" s="23"/>
      <c r="B2" s="1"/>
      <c r="C2" s="410"/>
      <c r="D2" s="410"/>
      <c r="E2" s="410"/>
      <c r="F2" s="410"/>
      <c r="G2" s="60"/>
    </row>
    <row r="3" spans="1:7" ht="13.5" thickBot="1">
      <c r="A3" s="21"/>
      <c r="B3" s="22"/>
      <c r="C3" s="22"/>
      <c r="D3" s="22"/>
      <c r="E3" s="22"/>
      <c r="F3" s="22"/>
      <c r="G3" s="61" t="s">
        <v>15</v>
      </c>
    </row>
    <row r="4" spans="1:7" ht="33" customHeight="1" thickBot="1">
      <c r="A4" s="450" t="s">
        <v>0</v>
      </c>
      <c r="B4" s="451"/>
      <c r="C4" s="451"/>
      <c r="D4" s="451"/>
      <c r="E4" s="46"/>
      <c r="F4" s="47" t="s">
        <v>221</v>
      </c>
      <c r="G4" s="47" t="s">
        <v>226</v>
      </c>
    </row>
    <row r="5" spans="1:7" ht="12.75">
      <c r="A5" s="19"/>
      <c r="B5" s="20"/>
      <c r="C5" s="20"/>
      <c r="D5" s="20"/>
      <c r="E5" s="15"/>
      <c r="F5" s="12"/>
      <c r="G5" s="12"/>
    </row>
    <row r="6" spans="1:7" ht="12.75">
      <c r="A6" s="452" t="s">
        <v>1</v>
      </c>
      <c r="B6" s="453"/>
      <c r="C6" s="453"/>
      <c r="D6" s="453"/>
      <c r="E6" s="454"/>
      <c r="F6" s="13"/>
      <c r="G6" s="13"/>
    </row>
    <row r="7" spans="1:7" ht="12.75">
      <c r="A7" s="23"/>
      <c r="B7" s="1"/>
      <c r="C7" s="1"/>
      <c r="D7" s="1"/>
      <c r="E7" s="16"/>
      <c r="F7" s="13"/>
      <c r="G7" s="13"/>
    </row>
    <row r="8" spans="1:7" ht="12.75">
      <c r="A8" s="452" t="s">
        <v>2</v>
      </c>
      <c r="B8" s="453"/>
      <c r="C8" s="453"/>
      <c r="D8" s="453"/>
      <c r="E8" s="454"/>
      <c r="F8" s="13"/>
      <c r="G8" s="13"/>
    </row>
    <row r="9" spans="1:7" ht="12.75">
      <c r="A9" s="23"/>
      <c r="B9" s="1"/>
      <c r="C9" s="1"/>
      <c r="D9" s="1"/>
      <c r="E9" s="16"/>
      <c r="F9" s="13"/>
      <c r="G9" s="13"/>
    </row>
    <row r="10" spans="1:7" ht="12.75">
      <c r="A10" s="414" t="s">
        <v>150</v>
      </c>
      <c r="B10" s="415"/>
      <c r="C10" s="415"/>
      <c r="D10" s="415"/>
      <c r="E10" s="416"/>
      <c r="F10" s="13" t="s">
        <v>222</v>
      </c>
      <c r="G10" s="69">
        <v>9392</v>
      </c>
    </row>
    <row r="11" spans="1:7" ht="12.75">
      <c r="A11" s="414" t="s">
        <v>189</v>
      </c>
      <c r="B11" s="415"/>
      <c r="C11" s="415"/>
      <c r="D11" s="415"/>
      <c r="E11" s="416"/>
      <c r="F11" s="13" t="s">
        <v>222</v>
      </c>
      <c r="G11" s="69">
        <v>11305</v>
      </c>
    </row>
    <row r="12" spans="1:7" ht="12.75">
      <c r="A12" s="35" t="s">
        <v>3</v>
      </c>
      <c r="B12" s="3"/>
      <c r="C12" s="3"/>
      <c r="D12" s="3"/>
      <c r="E12" s="26"/>
      <c r="F12" s="13" t="s">
        <v>222</v>
      </c>
      <c r="G12" s="69">
        <v>3643</v>
      </c>
    </row>
    <row r="13" spans="1:7" ht="13.5" thickBot="1">
      <c r="A13" s="35" t="s">
        <v>4</v>
      </c>
      <c r="B13" s="3"/>
      <c r="C13" s="3"/>
      <c r="D13" s="3"/>
      <c r="E13" s="26"/>
      <c r="F13" s="14" t="s">
        <v>222</v>
      </c>
      <c r="G13" s="371">
        <v>1504</v>
      </c>
    </row>
    <row r="14" spans="1:7" ht="15" thickBot="1">
      <c r="A14" s="7" t="s">
        <v>20</v>
      </c>
      <c r="B14" s="10"/>
      <c r="C14" s="10"/>
      <c r="D14" s="10"/>
      <c r="E14" s="39"/>
      <c r="F14" s="42"/>
      <c r="G14" s="372">
        <f>SUM(G10:G13)</f>
        <v>25844</v>
      </c>
    </row>
    <row r="15" spans="1:7" ht="15" thickBot="1">
      <c r="A15" s="9"/>
      <c r="B15" s="1"/>
      <c r="C15" s="1"/>
      <c r="D15" s="1"/>
      <c r="E15" s="2"/>
      <c r="F15" s="41"/>
      <c r="G15" s="373"/>
    </row>
    <row r="16" spans="1:7" ht="15" thickBot="1">
      <c r="A16" s="420" t="s">
        <v>5</v>
      </c>
      <c r="B16" s="421"/>
      <c r="C16" s="421"/>
      <c r="D16" s="421"/>
      <c r="E16" s="422"/>
      <c r="F16" s="40"/>
      <c r="G16" s="374"/>
    </row>
    <row r="17" spans="1:7" ht="12.75">
      <c r="A17" s="19"/>
      <c r="B17" s="20"/>
      <c r="C17" s="20"/>
      <c r="D17" s="20"/>
      <c r="E17" s="15"/>
      <c r="F17" s="12"/>
      <c r="G17" s="216"/>
    </row>
    <row r="18" spans="1:7" ht="12.75">
      <c r="A18" s="414" t="s">
        <v>6</v>
      </c>
      <c r="B18" s="415"/>
      <c r="C18" s="415"/>
      <c r="D18" s="415"/>
      <c r="E18" s="416"/>
      <c r="F18" s="13" t="s">
        <v>223</v>
      </c>
      <c r="G18" s="69">
        <v>21500</v>
      </c>
    </row>
    <row r="19" spans="1:7" ht="12.75">
      <c r="A19" s="414" t="s">
        <v>7</v>
      </c>
      <c r="B19" s="415"/>
      <c r="C19" s="415"/>
      <c r="D19" s="415"/>
      <c r="E19" s="416"/>
      <c r="F19" s="13" t="s">
        <v>231</v>
      </c>
      <c r="G19" s="69">
        <v>35500</v>
      </c>
    </row>
    <row r="20" spans="1:7" ht="12.75">
      <c r="A20" s="414" t="s">
        <v>19</v>
      </c>
      <c r="B20" s="415"/>
      <c r="C20" s="415"/>
      <c r="D20" s="415"/>
      <c r="E20" s="416"/>
      <c r="F20" s="13" t="s">
        <v>228</v>
      </c>
      <c r="G20" s="69">
        <v>2200</v>
      </c>
    </row>
    <row r="21" spans="1:7" ht="12.75">
      <c r="A21" s="423" t="s">
        <v>22</v>
      </c>
      <c r="B21" s="424"/>
      <c r="C21" s="424"/>
      <c r="D21" s="424"/>
      <c r="E21" s="425"/>
      <c r="F21" s="13" t="s">
        <v>224</v>
      </c>
      <c r="G21" s="69">
        <v>700</v>
      </c>
    </row>
    <row r="22" spans="1:7" ht="12.75">
      <c r="A22" s="423" t="s">
        <v>23</v>
      </c>
      <c r="B22" s="424"/>
      <c r="C22" s="424"/>
      <c r="D22" s="424"/>
      <c r="E22" s="425"/>
      <c r="F22" s="13" t="s">
        <v>224</v>
      </c>
      <c r="G22" s="69">
        <v>1500</v>
      </c>
    </row>
    <row r="23" spans="1:7" ht="13.5" thickBot="1">
      <c r="A23" s="21"/>
      <c r="B23" s="22"/>
      <c r="C23" s="22"/>
      <c r="D23" s="22"/>
      <c r="E23" s="38"/>
      <c r="F23" s="14"/>
      <c r="G23" s="371"/>
    </row>
    <row r="24" spans="1:7" ht="13.5" thickBot="1">
      <c r="A24" s="420" t="s">
        <v>8</v>
      </c>
      <c r="B24" s="443"/>
      <c r="C24" s="443"/>
      <c r="D24" s="443"/>
      <c r="E24" s="449"/>
      <c r="F24" s="43"/>
      <c r="G24" s="375"/>
    </row>
    <row r="25" spans="1:7" ht="12.75">
      <c r="A25" s="19"/>
      <c r="B25" s="20"/>
      <c r="C25" s="20"/>
      <c r="D25" s="20"/>
      <c r="E25" s="15"/>
      <c r="F25" s="12"/>
      <c r="G25" s="216"/>
    </row>
    <row r="26" spans="1:7" ht="12.75">
      <c r="A26" s="414"/>
      <c r="B26" s="415"/>
      <c r="C26" s="415"/>
      <c r="D26" s="415"/>
      <c r="E26" s="416"/>
      <c r="F26" s="13"/>
      <c r="G26" s="69"/>
    </row>
    <row r="27" spans="1:7" ht="12.75">
      <c r="A27" s="414"/>
      <c r="B27" s="415"/>
      <c r="C27" s="415"/>
      <c r="D27" s="415"/>
      <c r="E27" s="416"/>
      <c r="F27" s="13"/>
      <c r="G27" s="69"/>
    </row>
    <row r="28" spans="1:7" ht="12.75">
      <c r="A28" s="414" t="s">
        <v>26</v>
      </c>
      <c r="B28" s="415"/>
      <c r="C28" s="415"/>
      <c r="D28" s="415"/>
      <c r="E28" s="416"/>
      <c r="F28" s="13" t="s">
        <v>227</v>
      </c>
      <c r="G28" s="69">
        <v>15000</v>
      </c>
    </row>
    <row r="29" spans="1:7" ht="13.5" thickBot="1">
      <c r="A29" s="36"/>
      <c r="B29" s="37"/>
      <c r="C29" s="37"/>
      <c r="D29" s="37"/>
      <c r="E29" s="38"/>
      <c r="F29" s="14"/>
      <c r="G29" s="371"/>
    </row>
    <row r="30" spans="1:7" ht="13.5" thickBot="1">
      <c r="A30" s="420" t="s">
        <v>167</v>
      </c>
      <c r="B30" s="443"/>
      <c r="C30" s="443"/>
      <c r="D30" s="443"/>
      <c r="E30" s="443"/>
      <c r="F30" s="12"/>
      <c r="G30" s="216"/>
    </row>
    <row r="31" spans="1:7" ht="12.75">
      <c r="A31" s="25"/>
      <c r="B31" s="4"/>
      <c r="C31" s="4"/>
      <c r="D31" s="4"/>
      <c r="E31" s="4"/>
      <c r="F31" s="13"/>
      <c r="G31" s="69"/>
    </row>
    <row r="32" spans="1:7" ht="12.75">
      <c r="A32" s="35" t="s">
        <v>9</v>
      </c>
      <c r="B32" s="3"/>
      <c r="C32" s="3"/>
      <c r="D32" s="3"/>
      <c r="E32" s="3"/>
      <c r="F32" s="13" t="s">
        <v>232</v>
      </c>
      <c r="G32" s="69">
        <v>6292</v>
      </c>
    </row>
    <row r="33" spans="1:7" ht="12.75">
      <c r="A33" s="35"/>
      <c r="B33" s="3"/>
      <c r="C33" s="3"/>
      <c r="D33" s="3"/>
      <c r="E33" s="3"/>
      <c r="F33" s="13"/>
      <c r="G33" s="69"/>
    </row>
    <row r="34" spans="1:7" ht="12.75">
      <c r="A34" s="35" t="s">
        <v>166</v>
      </c>
      <c r="B34" s="3"/>
      <c r="C34" s="3"/>
      <c r="D34" s="3"/>
      <c r="E34" s="3"/>
      <c r="F34" s="13" t="s">
        <v>232</v>
      </c>
      <c r="G34" s="69">
        <v>1395</v>
      </c>
    </row>
    <row r="35" spans="1:7" ht="12.75">
      <c r="A35" s="35" t="s">
        <v>10</v>
      </c>
      <c r="B35" s="3"/>
      <c r="C35" s="3"/>
      <c r="D35" s="3"/>
      <c r="E35" s="3"/>
      <c r="F35" s="13" t="s">
        <v>232</v>
      </c>
      <c r="G35" s="69">
        <v>1800</v>
      </c>
    </row>
    <row r="36" spans="1:7" ht="12.75">
      <c r="A36" s="35"/>
      <c r="B36" s="3"/>
      <c r="C36" s="3"/>
      <c r="D36" s="3"/>
      <c r="E36" s="3"/>
      <c r="F36" s="13"/>
      <c r="G36" s="69"/>
    </row>
    <row r="37" spans="1:7" s="1" customFormat="1" ht="12.75">
      <c r="A37" s="423"/>
      <c r="B37" s="424"/>
      <c r="C37" s="424"/>
      <c r="D37" s="424"/>
      <c r="E37" s="424"/>
      <c r="F37" s="13"/>
      <c r="G37" s="69"/>
    </row>
    <row r="38" spans="1:7" s="1" customFormat="1" ht="12.75">
      <c r="A38" s="447"/>
      <c r="B38" s="448"/>
      <c r="C38" s="448"/>
      <c r="D38" s="448"/>
      <c r="E38" s="448"/>
      <c r="F38" s="13"/>
      <c r="G38" s="69"/>
    </row>
    <row r="39" spans="1:7" s="1" customFormat="1" ht="13.5" thickBot="1">
      <c r="A39" s="56"/>
      <c r="B39" s="57"/>
      <c r="C39" s="57"/>
      <c r="D39" s="57"/>
      <c r="E39" s="57"/>
      <c r="F39" s="14"/>
      <c r="G39" s="371"/>
    </row>
    <row r="40" spans="1:7" s="1" customFormat="1" ht="17.25" customHeight="1" thickBot="1">
      <c r="A40" s="44" t="s">
        <v>28</v>
      </c>
      <c r="B40" s="20"/>
      <c r="C40" s="20"/>
      <c r="D40" s="20"/>
      <c r="E40" s="15"/>
      <c r="F40" s="262"/>
      <c r="G40" s="376">
        <f>SUM(G35,G34,G32,G28,G22,G21,G20,G19,G18)</f>
        <v>85887</v>
      </c>
    </row>
    <row r="41" spans="1:7" ht="20.25" customHeight="1" thickBot="1">
      <c r="A41" s="444" t="s">
        <v>18</v>
      </c>
      <c r="B41" s="445"/>
      <c r="C41" s="445"/>
      <c r="D41" s="445"/>
      <c r="E41" s="446"/>
      <c r="F41" s="18"/>
      <c r="G41" s="70">
        <f>SUM(G40,G14)</f>
        <v>111731</v>
      </c>
    </row>
    <row r="42" spans="1:7" s="1" customFormat="1" ht="12.75">
      <c r="A42" s="263"/>
      <c r="B42" s="125"/>
      <c r="C42" s="125"/>
      <c r="D42" s="125"/>
      <c r="E42" s="264"/>
      <c r="F42" s="28"/>
      <c r="G42" s="78"/>
    </row>
    <row r="43" spans="1:7" ht="13.5" thickBot="1">
      <c r="A43" s="431" t="s">
        <v>11</v>
      </c>
      <c r="B43" s="432"/>
      <c r="C43" s="432"/>
      <c r="D43" s="432"/>
      <c r="E43" s="433"/>
      <c r="F43" s="14"/>
      <c r="G43" s="371"/>
    </row>
    <row r="44" spans="1:7" ht="12.75">
      <c r="A44" s="417" t="s">
        <v>253</v>
      </c>
      <c r="B44" s="418"/>
      <c r="C44" s="418"/>
      <c r="D44" s="418"/>
      <c r="E44" s="419"/>
      <c r="F44" s="12"/>
      <c r="G44" s="216"/>
    </row>
    <row r="45" spans="1:7" ht="12.75">
      <c r="A45" s="55"/>
      <c r="B45" s="220"/>
      <c r="C45" s="220"/>
      <c r="D45" s="220"/>
      <c r="E45" s="221"/>
      <c r="F45" s="13"/>
      <c r="G45" s="69"/>
    </row>
    <row r="46" spans="1:7" ht="12.75">
      <c r="A46" s="414" t="s">
        <v>254</v>
      </c>
      <c r="B46" s="415"/>
      <c r="C46" s="415"/>
      <c r="D46" s="415"/>
      <c r="E46" s="416"/>
      <c r="F46" s="13" t="s">
        <v>233</v>
      </c>
      <c r="G46" s="69">
        <v>104276</v>
      </c>
    </row>
    <row r="47" spans="1:7" ht="12.75">
      <c r="A47" s="414" t="s">
        <v>255</v>
      </c>
      <c r="B47" s="415"/>
      <c r="C47" s="415"/>
      <c r="D47" s="415"/>
      <c r="E47" s="416"/>
      <c r="F47" s="13" t="s">
        <v>234</v>
      </c>
      <c r="G47" s="69">
        <v>84107</v>
      </c>
    </row>
    <row r="48" spans="1:7" ht="12.75">
      <c r="A48" s="23" t="s">
        <v>256</v>
      </c>
      <c r="B48" s="1"/>
      <c r="C48" s="1"/>
      <c r="D48" s="1"/>
      <c r="E48" s="16"/>
      <c r="F48" s="13" t="s">
        <v>235</v>
      </c>
      <c r="G48" s="69">
        <v>3396</v>
      </c>
    </row>
    <row r="49" spans="1:7" ht="12.75">
      <c r="A49" s="414" t="s">
        <v>257</v>
      </c>
      <c r="B49" s="415"/>
      <c r="C49" s="415"/>
      <c r="D49" s="415"/>
      <c r="E49" s="416"/>
      <c r="F49" s="13" t="s">
        <v>235</v>
      </c>
      <c r="G49" s="69">
        <v>5151</v>
      </c>
    </row>
    <row r="50" spans="1:7" ht="12.75">
      <c r="A50" s="35" t="s">
        <v>258</v>
      </c>
      <c r="B50" s="3"/>
      <c r="C50" s="3"/>
      <c r="D50" s="3"/>
      <c r="E50" s="26"/>
      <c r="F50" s="13" t="s">
        <v>235</v>
      </c>
      <c r="G50" s="69">
        <v>10086</v>
      </c>
    </row>
    <row r="51" spans="1:7" ht="12.75">
      <c r="A51" s="35" t="s">
        <v>341</v>
      </c>
      <c r="B51" s="3"/>
      <c r="C51" s="3"/>
      <c r="D51" s="3"/>
      <c r="E51" s="26"/>
      <c r="F51" s="13" t="s">
        <v>235</v>
      </c>
      <c r="G51" s="69">
        <v>14610</v>
      </c>
    </row>
    <row r="52" spans="1:7" ht="12.75">
      <c r="A52" s="35" t="s">
        <v>259</v>
      </c>
      <c r="B52" s="3"/>
      <c r="C52" s="3"/>
      <c r="D52" s="3"/>
      <c r="E52" s="26"/>
      <c r="F52" s="13" t="s">
        <v>236</v>
      </c>
      <c r="G52" s="69">
        <v>5170</v>
      </c>
    </row>
    <row r="53" spans="1:7" ht="13.5" thickBot="1">
      <c r="A53" s="35" t="s">
        <v>237</v>
      </c>
      <c r="B53" s="3"/>
      <c r="C53" s="3"/>
      <c r="D53" s="3"/>
      <c r="E53" s="26"/>
      <c r="F53" s="13" t="s">
        <v>238</v>
      </c>
      <c r="G53" s="69">
        <v>3366</v>
      </c>
    </row>
    <row r="54" spans="1:7" ht="16.5" customHeight="1" thickBot="1">
      <c r="A54" s="420" t="s">
        <v>12</v>
      </c>
      <c r="B54" s="426"/>
      <c r="C54" s="426"/>
      <c r="D54" s="426"/>
      <c r="E54" s="427"/>
      <c r="F54" s="18"/>
      <c r="G54" s="70">
        <f>SUM(G46:G53)</f>
        <v>230162</v>
      </c>
    </row>
    <row r="55" spans="1:7" ht="26.25" thickBot="1">
      <c r="A55" s="19"/>
      <c r="B55" s="20"/>
      <c r="C55" s="409" t="s">
        <v>252</v>
      </c>
      <c r="D55" s="409"/>
      <c r="E55" s="409"/>
      <c r="F55" s="409"/>
      <c r="G55" s="52" t="s">
        <v>17</v>
      </c>
    </row>
    <row r="56" spans="1:7" ht="12.75">
      <c r="A56" s="23"/>
      <c r="B56" s="1"/>
      <c r="C56" s="410"/>
      <c r="D56" s="410"/>
      <c r="E56" s="410"/>
      <c r="F56" s="410"/>
      <c r="G56" s="34"/>
    </row>
    <row r="57" spans="1:7" ht="13.5" thickBot="1">
      <c r="A57" s="21"/>
      <c r="B57" s="22"/>
      <c r="C57" s="22"/>
      <c r="D57" s="22"/>
      <c r="E57" s="22"/>
      <c r="F57" s="22"/>
      <c r="G57" s="51" t="s">
        <v>15</v>
      </c>
    </row>
    <row r="58" spans="1:7" ht="12.75">
      <c r="A58" s="19"/>
      <c r="B58" s="20"/>
      <c r="C58" s="20"/>
      <c r="D58" s="20"/>
      <c r="E58" s="15"/>
      <c r="F58" s="19"/>
      <c r="G58" s="12"/>
    </row>
    <row r="59" spans="1:7" ht="12.75">
      <c r="A59" s="23"/>
      <c r="B59" s="1"/>
      <c r="C59" s="1"/>
      <c r="D59" s="1"/>
      <c r="E59" s="16"/>
      <c r="F59" s="23"/>
      <c r="G59" s="13"/>
    </row>
    <row r="60" spans="1:7" ht="15.75" customHeight="1">
      <c r="A60" s="411" t="s">
        <v>27</v>
      </c>
      <c r="B60" s="412"/>
      <c r="C60" s="412"/>
      <c r="D60" s="412"/>
      <c r="E60" s="413"/>
      <c r="F60" s="48" t="s">
        <v>24</v>
      </c>
      <c r="G60" s="28" t="s">
        <v>21</v>
      </c>
    </row>
    <row r="61" spans="1:7" ht="12.75">
      <c r="A61" s="270"/>
      <c r="B61" s="220"/>
      <c r="C61" s="3"/>
      <c r="D61" s="3"/>
      <c r="E61" s="26"/>
      <c r="F61" s="48"/>
      <c r="G61" s="29"/>
    </row>
    <row r="62" spans="1:7" ht="12.75">
      <c r="A62" s="455"/>
      <c r="B62" s="453"/>
      <c r="C62" s="453"/>
      <c r="D62" s="453"/>
      <c r="E62" s="454"/>
      <c r="F62" s="48"/>
      <c r="G62" s="29"/>
    </row>
    <row r="63" spans="1:7" ht="12.75">
      <c r="A63" s="437"/>
      <c r="B63" s="438"/>
      <c r="C63" s="438"/>
      <c r="D63" s="438"/>
      <c r="E63" s="439"/>
      <c r="F63" s="49"/>
      <c r="G63" s="98"/>
    </row>
    <row r="64" spans="1:7" ht="12.75">
      <c r="A64" s="27" t="s">
        <v>342</v>
      </c>
      <c r="B64" s="11"/>
      <c r="C64" s="11"/>
      <c r="D64" s="11"/>
      <c r="E64" s="24"/>
      <c r="F64" s="49" t="s">
        <v>229</v>
      </c>
      <c r="G64" s="98">
        <v>4000</v>
      </c>
    </row>
    <row r="65" spans="1:7" ht="13.5" thickBot="1">
      <c r="A65" s="27"/>
      <c r="B65" s="11"/>
      <c r="C65" s="11"/>
      <c r="D65" s="11"/>
      <c r="E65" s="24"/>
      <c r="F65" s="50"/>
      <c r="G65" s="377"/>
    </row>
    <row r="66" spans="1:7" ht="13.5" thickBot="1">
      <c r="A66" s="440" t="s">
        <v>25</v>
      </c>
      <c r="B66" s="441"/>
      <c r="C66" s="441"/>
      <c r="D66" s="441"/>
      <c r="E66" s="442"/>
      <c r="F66" s="18"/>
      <c r="G66" s="73">
        <f>SUM(G62:G65)</f>
        <v>4000</v>
      </c>
    </row>
    <row r="67" spans="1:7" ht="12.75">
      <c r="A67" s="31"/>
      <c r="B67" s="30"/>
      <c r="C67" s="30"/>
      <c r="D67" s="30"/>
      <c r="E67" s="32"/>
      <c r="F67" s="33"/>
      <c r="G67" s="223"/>
    </row>
    <row r="68" spans="1:7" ht="13.5" thickBot="1">
      <c r="A68" s="21"/>
      <c r="B68" s="22"/>
      <c r="C68" s="22"/>
      <c r="D68" s="22"/>
      <c r="E68" s="17"/>
      <c r="F68" s="17"/>
      <c r="G68" s="69"/>
    </row>
    <row r="69" spans="1:7" ht="13.5" thickBot="1">
      <c r="A69" s="420" t="s">
        <v>13</v>
      </c>
      <c r="B69" s="443"/>
      <c r="C69" s="443"/>
      <c r="D69" s="443"/>
      <c r="E69" s="449"/>
      <c r="F69" s="16"/>
      <c r="G69" s="216"/>
    </row>
    <row r="70" spans="1:7" ht="12.75">
      <c r="A70" s="23"/>
      <c r="B70" s="1"/>
      <c r="C70" s="1"/>
      <c r="D70" s="1"/>
      <c r="E70" s="1"/>
      <c r="F70" s="19"/>
      <c r="G70" s="216"/>
    </row>
    <row r="71" spans="1:7" ht="12.75">
      <c r="A71" s="414"/>
      <c r="B71" s="415"/>
      <c r="C71" s="415"/>
      <c r="D71" s="415"/>
      <c r="E71" s="415"/>
      <c r="F71" s="23"/>
      <c r="G71" s="69"/>
    </row>
    <row r="72" spans="1:7" ht="12.75">
      <c r="A72" s="414" t="s">
        <v>260</v>
      </c>
      <c r="B72" s="415"/>
      <c r="C72" s="415"/>
      <c r="D72" s="415"/>
      <c r="E72" s="415"/>
      <c r="F72" s="23" t="s">
        <v>239</v>
      </c>
      <c r="G72" s="69">
        <v>9985</v>
      </c>
    </row>
    <row r="73" spans="1:7" ht="12.75">
      <c r="A73" s="414" t="s">
        <v>261</v>
      </c>
      <c r="B73" s="415"/>
      <c r="C73" s="415"/>
      <c r="D73" s="415"/>
      <c r="E73" s="415"/>
      <c r="F73" s="23" t="s">
        <v>239</v>
      </c>
      <c r="G73" s="69">
        <v>8598</v>
      </c>
    </row>
    <row r="74" spans="1:7" ht="12.75">
      <c r="A74" s="35" t="s">
        <v>262</v>
      </c>
      <c r="B74" s="3"/>
      <c r="C74" s="3"/>
      <c r="D74" s="3"/>
      <c r="E74" s="3"/>
      <c r="F74" s="23" t="s">
        <v>240</v>
      </c>
      <c r="G74" s="69">
        <v>2330</v>
      </c>
    </row>
    <row r="75" spans="1:7" ht="12.75">
      <c r="A75" s="414"/>
      <c r="B75" s="415"/>
      <c r="C75" s="415"/>
      <c r="D75" s="415"/>
      <c r="E75" s="415"/>
      <c r="F75" s="23"/>
      <c r="G75" s="69"/>
    </row>
    <row r="76" spans="1:7" ht="15.75" customHeight="1" thickBot="1">
      <c r="A76" s="55" t="s">
        <v>31</v>
      </c>
      <c r="B76" s="3"/>
      <c r="C76" s="3"/>
      <c r="D76" s="3"/>
      <c r="E76" s="26"/>
      <c r="F76" s="28"/>
      <c r="G76" s="378">
        <f>SUM(G71:G75)</f>
        <v>20913</v>
      </c>
    </row>
    <row r="77" spans="1:7" ht="15.75" thickBot="1">
      <c r="A77" s="370" t="s">
        <v>29</v>
      </c>
      <c r="B77" s="368"/>
      <c r="C77" s="368"/>
      <c r="D77" s="368"/>
      <c r="E77" s="367"/>
      <c r="F77" s="18"/>
      <c r="G77" s="379">
        <f>SUM(G76,G66,G54,G41)</f>
        <v>366806</v>
      </c>
    </row>
    <row r="78" spans="1:7" ht="15.75" customHeight="1">
      <c r="A78" s="53" t="s">
        <v>30</v>
      </c>
      <c r="B78" s="20"/>
      <c r="C78" s="20"/>
      <c r="D78" s="20"/>
      <c r="E78" s="15"/>
      <c r="F78" s="13"/>
      <c r="G78" s="216"/>
    </row>
    <row r="79" spans="1:7" ht="15.75" customHeight="1">
      <c r="A79" s="124" t="s">
        <v>264</v>
      </c>
      <c r="B79" s="6"/>
      <c r="C79" s="6"/>
      <c r="D79" s="6"/>
      <c r="E79" s="33"/>
      <c r="F79" s="28"/>
      <c r="G79" s="78"/>
    </row>
    <row r="80" spans="1:7" ht="15.75" customHeight="1">
      <c r="A80" s="48" t="s">
        <v>265</v>
      </c>
      <c r="B80" s="6"/>
      <c r="C80" s="6"/>
      <c r="D80" s="6"/>
      <c r="E80" s="33"/>
      <c r="F80" s="28" t="s">
        <v>230</v>
      </c>
      <c r="G80" s="78">
        <v>26698</v>
      </c>
    </row>
    <row r="81" spans="1:7" ht="15.75" customHeight="1">
      <c r="A81" s="124" t="s">
        <v>266</v>
      </c>
      <c r="B81" s="6"/>
      <c r="C81" s="6"/>
      <c r="D81" s="6"/>
      <c r="E81" s="33"/>
      <c r="F81" s="28"/>
      <c r="G81" s="78"/>
    </row>
    <row r="82" spans="1:7" ht="12.75">
      <c r="A82" s="23" t="s">
        <v>32</v>
      </c>
      <c r="B82" s="1"/>
      <c r="C82" s="1"/>
      <c r="D82" s="1"/>
      <c r="E82" s="16"/>
      <c r="F82" s="13"/>
      <c r="G82" s="69">
        <v>0</v>
      </c>
    </row>
    <row r="83" spans="1:7" ht="12.75" customHeight="1">
      <c r="A83" s="434" t="s">
        <v>33</v>
      </c>
      <c r="B83" s="435"/>
      <c r="C83" s="435"/>
      <c r="D83" s="435"/>
      <c r="E83" s="436"/>
      <c r="F83" s="13"/>
      <c r="G83" s="69">
        <v>0</v>
      </c>
    </row>
    <row r="84" spans="1:7" ht="12.75" customHeight="1" thickBot="1">
      <c r="A84" s="428" t="s">
        <v>263</v>
      </c>
      <c r="B84" s="429"/>
      <c r="C84" s="429"/>
      <c r="D84" s="429"/>
      <c r="E84" s="430"/>
      <c r="F84" s="14"/>
      <c r="G84" s="371">
        <v>0</v>
      </c>
    </row>
    <row r="85" spans="1:53" s="10" customFormat="1" ht="16.5" customHeight="1" thickBot="1">
      <c r="A85" s="431" t="s">
        <v>14</v>
      </c>
      <c r="B85" s="432"/>
      <c r="C85" s="432"/>
      <c r="D85" s="432"/>
      <c r="E85" s="433"/>
      <c r="F85" s="369"/>
      <c r="G85" s="380">
        <f>SUM(G84,G83,G82,G80,G77)</f>
        <v>393504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4"/>
      <c r="B86" s="4"/>
      <c r="C86" s="4"/>
      <c r="D86" s="4"/>
      <c r="E86" s="4"/>
      <c r="F86" s="6"/>
      <c r="G86" s="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</sheetData>
  <sheetProtection/>
  <mergeCells count="39">
    <mergeCell ref="A71:E71"/>
    <mergeCell ref="A4:D4"/>
    <mergeCell ref="A10:E10"/>
    <mergeCell ref="A11:E11"/>
    <mergeCell ref="A6:E6"/>
    <mergeCell ref="A8:E8"/>
    <mergeCell ref="A75:E75"/>
    <mergeCell ref="A73:E73"/>
    <mergeCell ref="A62:E62"/>
    <mergeCell ref="A72:E72"/>
    <mergeCell ref="A69:E69"/>
    <mergeCell ref="A47:E47"/>
    <mergeCell ref="A41:E41"/>
    <mergeCell ref="A38:E38"/>
    <mergeCell ref="A37:E37"/>
    <mergeCell ref="A24:E24"/>
    <mergeCell ref="A18:E18"/>
    <mergeCell ref="A43:E43"/>
    <mergeCell ref="A46:E46"/>
    <mergeCell ref="A84:E84"/>
    <mergeCell ref="A85:E85"/>
    <mergeCell ref="A83:E83"/>
    <mergeCell ref="A22:E22"/>
    <mergeCell ref="A63:E63"/>
    <mergeCell ref="A66:E66"/>
    <mergeCell ref="A26:E26"/>
    <mergeCell ref="A27:E27"/>
    <mergeCell ref="A28:E28"/>
    <mergeCell ref="A30:E30"/>
    <mergeCell ref="C1:F2"/>
    <mergeCell ref="C55:F56"/>
    <mergeCell ref="A60:E60"/>
    <mergeCell ref="A49:E49"/>
    <mergeCell ref="A44:E44"/>
    <mergeCell ref="A16:E16"/>
    <mergeCell ref="A20:E20"/>
    <mergeCell ref="A19:E19"/>
    <mergeCell ref="A21:E21"/>
    <mergeCell ref="A54:E5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97"/>
  <sheetViews>
    <sheetView view="pageBreakPreview" zoomScaleSheetLayoutView="100" zoomScalePageLayoutView="0" workbookViewId="0" topLeftCell="A73">
      <selection activeCell="G33" sqref="G33"/>
    </sheetView>
  </sheetViews>
  <sheetFormatPr defaultColWidth="9.00390625" defaultRowHeight="12.75"/>
  <cols>
    <col min="1" max="1" width="30.375" style="0" customWidth="1"/>
    <col min="3" max="3" width="9.75390625" style="0" customWidth="1"/>
    <col min="4" max="4" width="0.2421875" style="0" hidden="1" customWidth="1"/>
    <col min="5" max="5" width="0.12890625" style="0" hidden="1" customWidth="1"/>
    <col min="6" max="6" width="10.875" style="0" customWidth="1"/>
    <col min="7" max="7" width="14.75390625" style="0" customWidth="1"/>
  </cols>
  <sheetData>
    <row r="1" spans="1:7" ht="25.5" customHeight="1">
      <c r="A1" s="467" t="s">
        <v>267</v>
      </c>
      <c r="B1" s="485"/>
      <c r="C1" s="485"/>
      <c r="D1" s="485"/>
      <c r="E1" s="485"/>
      <c r="F1" s="485"/>
      <c r="G1" s="473" t="s">
        <v>34</v>
      </c>
    </row>
    <row r="2" spans="1:7" ht="12.75">
      <c r="A2" s="486"/>
      <c r="B2" s="487"/>
      <c r="C2" s="487"/>
      <c r="D2" s="487"/>
      <c r="E2" s="487"/>
      <c r="F2" s="487"/>
      <c r="G2" s="474"/>
    </row>
    <row r="3" spans="1:7" ht="13.5" thickBot="1">
      <c r="A3" s="21"/>
      <c r="B3" s="22"/>
      <c r="C3" s="22"/>
      <c r="D3" s="22"/>
      <c r="E3" s="22"/>
      <c r="F3" s="22"/>
      <c r="G3" s="475"/>
    </row>
    <row r="4" spans="1:7" ht="24.75" customHeight="1" thickBot="1">
      <c r="A4" s="488" t="s">
        <v>35</v>
      </c>
      <c r="B4" s="489"/>
      <c r="C4" s="489"/>
      <c r="D4" s="490"/>
      <c r="E4" s="222"/>
      <c r="F4" s="47" t="s">
        <v>221</v>
      </c>
      <c r="G4" s="47" t="s">
        <v>268</v>
      </c>
    </row>
    <row r="5" spans="1:7" ht="18" customHeight="1">
      <c r="A5" s="491" t="s">
        <v>36</v>
      </c>
      <c r="B5" s="492"/>
      <c r="C5" s="492"/>
      <c r="D5" s="492"/>
      <c r="E5" s="493"/>
      <c r="F5" s="12"/>
      <c r="G5" s="12"/>
    </row>
    <row r="6" spans="1:7" ht="18" customHeight="1">
      <c r="A6" s="25"/>
      <c r="B6" s="4"/>
      <c r="C6" s="4"/>
      <c r="D6" s="4"/>
      <c r="E6" s="63"/>
      <c r="F6" s="13"/>
      <c r="G6" s="13"/>
    </row>
    <row r="7" spans="1:7" ht="12.75">
      <c r="A7" s="452" t="s">
        <v>37</v>
      </c>
      <c r="B7" s="453"/>
      <c r="C7" s="453"/>
      <c r="D7" s="453"/>
      <c r="E7" s="454"/>
      <c r="F7" s="13"/>
      <c r="G7" s="13"/>
    </row>
    <row r="8" spans="1:7" ht="12.75">
      <c r="A8" s="25"/>
      <c r="B8" s="4"/>
      <c r="C8" s="4"/>
      <c r="D8" s="4"/>
      <c r="E8" s="63"/>
      <c r="F8" s="13"/>
      <c r="G8" s="13"/>
    </row>
    <row r="9" spans="1:7" ht="12.75">
      <c r="A9" s="414" t="s">
        <v>150</v>
      </c>
      <c r="B9" s="415"/>
      <c r="C9" s="415"/>
      <c r="D9" s="415"/>
      <c r="E9" s="416"/>
      <c r="F9" s="69" t="s">
        <v>241</v>
      </c>
      <c r="G9" s="69">
        <v>78439</v>
      </c>
    </row>
    <row r="10" spans="1:7" ht="12.75">
      <c r="A10" s="35" t="s">
        <v>4</v>
      </c>
      <c r="B10" s="3"/>
      <c r="C10" s="3"/>
      <c r="D10" s="3"/>
      <c r="E10" s="26"/>
      <c r="F10" s="69" t="s">
        <v>241</v>
      </c>
      <c r="G10" s="69">
        <v>8175</v>
      </c>
    </row>
    <row r="11" spans="1:7" ht="12.75">
      <c r="A11" s="414" t="s">
        <v>269</v>
      </c>
      <c r="B11" s="415"/>
      <c r="C11" s="415"/>
      <c r="D11" s="415"/>
      <c r="E11" s="416"/>
      <c r="F11" s="69" t="s">
        <v>241</v>
      </c>
      <c r="G11" s="69">
        <v>51462</v>
      </c>
    </row>
    <row r="12" spans="1:7" ht="12.75">
      <c r="A12" s="414" t="s">
        <v>152</v>
      </c>
      <c r="B12" s="415"/>
      <c r="C12" s="415"/>
      <c r="D12" s="415"/>
      <c r="E12" s="416"/>
      <c r="F12" s="69" t="s">
        <v>241</v>
      </c>
      <c r="G12" s="69">
        <v>33290</v>
      </c>
    </row>
    <row r="13" spans="1:7" ht="12.75">
      <c r="A13" s="35"/>
      <c r="B13" s="3"/>
      <c r="C13" s="3"/>
      <c r="D13" s="3"/>
      <c r="E13" s="26"/>
      <c r="F13" s="69" t="s">
        <v>241</v>
      </c>
      <c r="G13" s="69"/>
    </row>
    <row r="14" spans="1:7" ht="13.5" thickBot="1">
      <c r="A14" s="35"/>
      <c r="B14" s="3"/>
      <c r="C14" s="3"/>
      <c r="D14" s="3"/>
      <c r="E14" s="26"/>
      <c r="F14" s="69"/>
      <c r="G14" s="69"/>
    </row>
    <row r="15" spans="1:7" ht="15.75" customHeight="1" thickBot="1">
      <c r="A15" s="420" t="s">
        <v>38</v>
      </c>
      <c r="B15" s="443"/>
      <c r="C15" s="443"/>
      <c r="D15" s="443"/>
      <c r="E15" s="449"/>
      <c r="F15" s="70"/>
      <c r="G15" s="70">
        <f>SUM(G9:G12)</f>
        <v>171366</v>
      </c>
    </row>
    <row r="16" spans="1:7" ht="15.75" customHeight="1">
      <c r="A16" s="25"/>
      <c r="B16" s="4"/>
      <c r="C16" s="4"/>
      <c r="D16" s="4"/>
      <c r="E16" s="63"/>
      <c r="F16" s="78"/>
      <c r="G16" s="78"/>
    </row>
    <row r="17" spans="1:7" ht="12.75">
      <c r="A17" s="452" t="s">
        <v>39</v>
      </c>
      <c r="B17" s="494"/>
      <c r="C17" s="494"/>
      <c r="D17" s="494"/>
      <c r="E17" s="495"/>
      <c r="F17" s="69"/>
      <c r="G17" s="69"/>
    </row>
    <row r="18" spans="1:7" ht="12.75">
      <c r="A18" s="25"/>
      <c r="B18" s="214"/>
      <c r="C18" s="214"/>
      <c r="D18" s="214"/>
      <c r="E18" s="215"/>
      <c r="F18" s="69"/>
      <c r="G18" s="69"/>
    </row>
    <row r="19" spans="1:7" ht="12.75">
      <c r="A19" s="414" t="s">
        <v>150</v>
      </c>
      <c r="B19" s="415"/>
      <c r="C19" s="415"/>
      <c r="D19" s="415"/>
      <c r="E19" s="416"/>
      <c r="F19" s="69" t="s">
        <v>242</v>
      </c>
      <c r="G19" s="69">
        <v>21240</v>
      </c>
    </row>
    <row r="20" spans="1:7" ht="12.75">
      <c r="A20" s="35" t="s">
        <v>4</v>
      </c>
      <c r="B20" s="3"/>
      <c r="C20" s="3"/>
      <c r="D20" s="3"/>
      <c r="E20" s="26"/>
      <c r="F20" s="69" t="s">
        <v>242</v>
      </c>
      <c r="G20" s="69">
        <v>2188</v>
      </c>
    </row>
    <row r="21" spans="1:7" ht="12.75">
      <c r="A21" s="414" t="s">
        <v>269</v>
      </c>
      <c r="B21" s="415"/>
      <c r="C21" s="415"/>
      <c r="D21" s="415"/>
      <c r="E21" s="416"/>
      <c r="F21" s="69" t="s">
        <v>242</v>
      </c>
      <c r="G21" s="69">
        <v>13704</v>
      </c>
    </row>
    <row r="22" spans="1:7" ht="12.75">
      <c r="A22" s="35" t="s">
        <v>152</v>
      </c>
      <c r="B22" s="3"/>
      <c r="C22" s="3"/>
      <c r="D22" s="3"/>
      <c r="E22" s="26"/>
      <c r="F22" s="69" t="s">
        <v>242</v>
      </c>
      <c r="G22" s="69">
        <v>8451</v>
      </c>
    </row>
    <row r="23" spans="1:7" ht="12.75">
      <c r="A23" s="35"/>
      <c r="B23" s="3"/>
      <c r="C23" s="3"/>
      <c r="D23" s="3"/>
      <c r="E23" s="26"/>
      <c r="F23" s="69"/>
      <c r="G23" s="69"/>
    </row>
    <row r="24" spans="1:7" ht="13.5" thickBot="1">
      <c r="A24" s="35"/>
      <c r="B24" s="3"/>
      <c r="C24" s="3"/>
      <c r="D24" s="3"/>
      <c r="E24" s="26"/>
      <c r="F24" s="69"/>
      <c r="G24" s="69"/>
    </row>
    <row r="25" spans="1:7" ht="13.5" thickBot="1">
      <c r="A25" s="420" t="s">
        <v>40</v>
      </c>
      <c r="B25" s="443"/>
      <c r="C25" s="443"/>
      <c r="D25" s="443"/>
      <c r="E25" s="449"/>
      <c r="F25" s="70"/>
      <c r="G25" s="70">
        <f>SUM(G19:G22)</f>
        <v>45583</v>
      </c>
    </row>
    <row r="26" spans="1:7" ht="12.75">
      <c r="A26" s="25"/>
      <c r="B26" s="4"/>
      <c r="C26" s="4"/>
      <c r="D26" s="4"/>
      <c r="E26" s="63"/>
      <c r="F26" s="78"/>
      <c r="G26" s="78"/>
    </row>
    <row r="27" spans="1:7" ht="12.75">
      <c r="A27" s="452" t="s">
        <v>41</v>
      </c>
      <c r="B27" s="453"/>
      <c r="C27" s="453"/>
      <c r="D27" s="453"/>
      <c r="E27" s="454"/>
      <c r="F27" s="69"/>
      <c r="G27" s="69"/>
    </row>
    <row r="28" spans="1:7" ht="12.75">
      <c r="A28" s="25"/>
      <c r="B28" s="4"/>
      <c r="C28" s="4"/>
      <c r="D28" s="4"/>
      <c r="E28" s="63"/>
      <c r="F28" s="69"/>
      <c r="G28" s="69"/>
    </row>
    <row r="29" spans="1:7" ht="12.75">
      <c r="A29" s="414" t="s">
        <v>150</v>
      </c>
      <c r="B29" s="415"/>
      <c r="C29" s="415"/>
      <c r="D29" s="415"/>
      <c r="E29" s="416"/>
      <c r="F29" s="69" t="s">
        <v>243</v>
      </c>
      <c r="G29" s="69">
        <v>36615</v>
      </c>
    </row>
    <row r="30" spans="1:7" ht="12.75">
      <c r="A30" s="35" t="s">
        <v>4</v>
      </c>
      <c r="B30" s="3"/>
      <c r="C30" s="3"/>
      <c r="D30" s="3"/>
      <c r="E30" s="26"/>
      <c r="F30" s="69" t="s">
        <v>243</v>
      </c>
      <c r="G30" s="69">
        <v>4178</v>
      </c>
    </row>
    <row r="31" spans="1:7" ht="12.75">
      <c r="A31" s="414" t="s">
        <v>269</v>
      </c>
      <c r="B31" s="415"/>
      <c r="C31" s="415"/>
      <c r="D31" s="415"/>
      <c r="E31" s="416"/>
      <c r="F31" s="69" t="s">
        <v>243</v>
      </c>
      <c r="G31" s="69">
        <v>21093</v>
      </c>
    </row>
    <row r="32" spans="1:7" ht="12.75">
      <c r="A32" s="35" t="s">
        <v>152</v>
      </c>
      <c r="B32" s="3"/>
      <c r="C32" s="3"/>
      <c r="D32" s="3"/>
      <c r="E32" s="26"/>
      <c r="F32" s="69" t="s">
        <v>243</v>
      </c>
      <c r="G32" s="69">
        <v>75214</v>
      </c>
    </row>
    <row r="33" spans="1:7" ht="12.75">
      <c r="A33" s="35"/>
      <c r="B33" s="3"/>
      <c r="C33" s="3"/>
      <c r="D33" s="3"/>
      <c r="E33" s="3"/>
      <c r="F33" s="69"/>
      <c r="G33" s="69"/>
    </row>
    <row r="34" spans="1:7" ht="13.5" thickBot="1">
      <c r="A34" s="35"/>
      <c r="B34" s="3"/>
      <c r="C34" s="3"/>
      <c r="D34" s="3"/>
      <c r="E34" s="3"/>
      <c r="F34" s="69"/>
      <c r="G34" s="69"/>
    </row>
    <row r="35" spans="1:7" ht="23.25" customHeight="1" thickBot="1">
      <c r="A35" s="74" t="s">
        <v>43</v>
      </c>
      <c r="B35" s="20"/>
      <c r="C35" s="15"/>
      <c r="D35" s="1"/>
      <c r="E35" s="20"/>
      <c r="F35" s="75"/>
      <c r="G35" s="76">
        <f>SUM(G29:G32)</f>
        <v>137100</v>
      </c>
    </row>
    <row r="36" spans="1:7" ht="23.25" customHeight="1" thickBot="1">
      <c r="A36" s="74"/>
      <c r="B36" s="20"/>
      <c r="C36" s="20"/>
      <c r="D36" s="1"/>
      <c r="E36" s="20"/>
      <c r="F36" s="75"/>
      <c r="G36" s="76"/>
    </row>
    <row r="37" spans="1:7" ht="12.75">
      <c r="A37" s="74"/>
      <c r="B37" s="20"/>
      <c r="C37" s="20"/>
      <c r="D37" s="20"/>
      <c r="E37" s="15"/>
      <c r="F37" s="75"/>
      <c r="G37" s="76"/>
    </row>
    <row r="38" spans="1:7" ht="12.75">
      <c r="A38" s="55" t="s">
        <v>158</v>
      </c>
      <c r="B38" s="1"/>
      <c r="C38" s="1"/>
      <c r="D38" s="1"/>
      <c r="E38" s="16"/>
      <c r="F38" s="78"/>
      <c r="G38" s="223"/>
    </row>
    <row r="39" spans="1:7" ht="12.75">
      <c r="A39" s="414" t="s">
        <v>159</v>
      </c>
      <c r="B39" s="415"/>
      <c r="C39" s="415"/>
      <c r="D39" s="415"/>
      <c r="E39" s="416"/>
      <c r="F39" s="78"/>
      <c r="G39" s="69">
        <v>0</v>
      </c>
    </row>
    <row r="40" spans="1:7" ht="12.75">
      <c r="A40" s="35" t="s">
        <v>160</v>
      </c>
      <c r="B40" s="3"/>
      <c r="C40" s="3"/>
      <c r="D40" s="3"/>
      <c r="E40" s="26"/>
      <c r="F40" s="78"/>
      <c r="G40" s="223">
        <v>0</v>
      </c>
    </row>
    <row r="41" spans="1:7" ht="12.75">
      <c r="A41" s="35"/>
      <c r="B41" s="3"/>
      <c r="C41" s="3"/>
      <c r="D41" s="3"/>
      <c r="E41" s="26"/>
      <c r="F41" s="78"/>
      <c r="G41" s="223"/>
    </row>
    <row r="42" spans="1:7" ht="13.5" thickBot="1">
      <c r="A42" s="35"/>
      <c r="B42" s="3"/>
      <c r="C42" s="3"/>
      <c r="D42" s="3"/>
      <c r="E42" s="26"/>
      <c r="F42" s="78"/>
      <c r="G42" s="223"/>
    </row>
    <row r="43" spans="1:7" ht="33" customHeight="1" thickBot="1">
      <c r="A43" s="482" t="s">
        <v>44</v>
      </c>
      <c r="B43" s="483"/>
      <c r="C43" s="484"/>
      <c r="D43" s="54"/>
      <c r="E43" s="17"/>
      <c r="F43" s="70"/>
      <c r="G43" s="70">
        <f>SUM(G39:G42,G35,G25,G15)</f>
        <v>354049</v>
      </c>
    </row>
    <row r="44" spans="1:7" ht="12.75">
      <c r="A44" s="415"/>
      <c r="B44" s="415"/>
      <c r="C44" s="415"/>
      <c r="D44" s="415"/>
      <c r="E44" s="415"/>
      <c r="F44" s="71"/>
      <c r="G44" s="71"/>
    </row>
    <row r="45" spans="1:7" ht="13.5" thickBot="1">
      <c r="A45" s="3"/>
      <c r="B45" s="3"/>
      <c r="C45" s="3"/>
      <c r="D45" s="3"/>
      <c r="E45" s="3"/>
      <c r="F45" s="71"/>
      <c r="G45" s="71"/>
    </row>
    <row r="46" spans="1:7" ht="25.5" customHeight="1">
      <c r="A46" s="467" t="s">
        <v>267</v>
      </c>
      <c r="B46" s="468"/>
      <c r="C46" s="468"/>
      <c r="D46" s="468"/>
      <c r="E46" s="468"/>
      <c r="F46" s="468"/>
      <c r="G46" s="473" t="s">
        <v>42</v>
      </c>
    </row>
    <row r="47" spans="1:7" ht="12.75">
      <c r="A47" s="469"/>
      <c r="B47" s="470"/>
      <c r="C47" s="470"/>
      <c r="D47" s="470"/>
      <c r="E47" s="470"/>
      <c r="F47" s="470"/>
      <c r="G47" s="474"/>
    </row>
    <row r="48" spans="1:7" ht="4.5" customHeight="1" thickBot="1">
      <c r="A48" s="471"/>
      <c r="B48" s="472"/>
      <c r="C48" s="472"/>
      <c r="D48" s="472"/>
      <c r="E48" s="472"/>
      <c r="F48" s="472"/>
      <c r="G48" s="475"/>
    </row>
    <row r="49" spans="1:7" ht="21.75" customHeight="1" thickBot="1">
      <c r="A49" s="476" t="s">
        <v>35</v>
      </c>
      <c r="B49" s="477"/>
      <c r="C49" s="477"/>
      <c r="D49" s="478"/>
      <c r="E49" s="72"/>
      <c r="F49" s="47" t="s">
        <v>21</v>
      </c>
      <c r="G49" s="47"/>
    </row>
    <row r="50" spans="1:7" ht="25.5" customHeight="1" thickBot="1">
      <c r="A50" s="461"/>
      <c r="B50" s="462"/>
      <c r="C50" s="462"/>
      <c r="D50" s="20"/>
      <c r="E50" s="15"/>
      <c r="F50" s="47" t="s">
        <v>221</v>
      </c>
      <c r="G50" s="82"/>
    </row>
    <row r="51" spans="1:7" ht="13.5" hidden="1" thickBot="1">
      <c r="A51" s="64"/>
      <c r="B51" s="65"/>
      <c r="C51" s="65"/>
      <c r="D51" s="1"/>
      <c r="E51" s="16"/>
      <c r="F51" s="82"/>
      <c r="G51" s="82"/>
    </row>
    <row r="52" spans="1:7" ht="12.75">
      <c r="A52" s="479"/>
      <c r="B52" s="480"/>
      <c r="C52" s="480"/>
      <c r="D52" s="480"/>
      <c r="E52" s="481"/>
      <c r="F52" s="216"/>
      <c r="G52" s="216"/>
    </row>
    <row r="53" spans="1:7" ht="12.75">
      <c r="A53" s="25" t="s">
        <v>156</v>
      </c>
      <c r="B53" s="4"/>
      <c r="C53" s="4"/>
      <c r="D53" s="79"/>
      <c r="E53" s="63"/>
      <c r="F53" s="69"/>
      <c r="G53" s="69"/>
    </row>
    <row r="54" spans="1:7" ht="12.75">
      <c r="A54" s="25"/>
      <c r="B54" s="4"/>
      <c r="C54" s="4"/>
      <c r="D54" s="79"/>
      <c r="E54" s="63"/>
      <c r="F54" s="69"/>
      <c r="G54" s="69"/>
    </row>
    <row r="55" spans="1:7" ht="12.75">
      <c r="A55" s="56" t="s">
        <v>244</v>
      </c>
      <c r="B55" s="57"/>
      <c r="C55" s="57"/>
      <c r="D55" s="3"/>
      <c r="E55" s="26"/>
      <c r="F55" s="69" t="s">
        <v>245</v>
      </c>
      <c r="G55" s="69">
        <v>11332</v>
      </c>
    </row>
    <row r="56" spans="1:7" ht="12.75">
      <c r="A56" s="56"/>
      <c r="B56" s="57"/>
      <c r="C56" s="57"/>
      <c r="D56" s="3"/>
      <c r="E56" s="26"/>
      <c r="F56" s="69"/>
      <c r="G56" s="69"/>
    </row>
    <row r="57" spans="1:7" ht="12.75">
      <c r="A57" s="213" t="s">
        <v>270</v>
      </c>
      <c r="B57" s="3"/>
      <c r="C57" s="3"/>
      <c r="D57" s="3"/>
      <c r="E57" s="26"/>
      <c r="F57" s="69" t="s">
        <v>246</v>
      </c>
      <c r="G57" s="69">
        <v>11825</v>
      </c>
    </row>
    <row r="58" spans="1:7" ht="12.75">
      <c r="A58" s="213" t="s">
        <v>153</v>
      </c>
      <c r="B58" s="3"/>
      <c r="C58" s="3"/>
      <c r="D58" s="3"/>
      <c r="E58" s="26"/>
      <c r="F58" s="69" t="s">
        <v>246</v>
      </c>
      <c r="G58" s="69">
        <v>1838</v>
      </c>
    </row>
    <row r="59" spans="1:7" ht="12.75">
      <c r="A59" s="213"/>
      <c r="B59" s="3"/>
      <c r="C59" s="3"/>
      <c r="D59" s="3"/>
      <c r="E59" s="26"/>
      <c r="F59" s="69"/>
      <c r="G59" s="69"/>
    </row>
    <row r="60" spans="1:7" ht="13.5" thickBot="1">
      <c r="A60" s="212"/>
      <c r="B60" s="54"/>
      <c r="C60" s="54"/>
      <c r="D60" s="54"/>
      <c r="E60" s="217"/>
      <c r="F60" s="218"/>
      <c r="G60" s="219"/>
    </row>
    <row r="61" spans="1:7" ht="21.75" customHeight="1" thickBot="1">
      <c r="A61" s="18" t="s">
        <v>45</v>
      </c>
      <c r="B61" s="8"/>
      <c r="C61" s="133"/>
      <c r="D61" s="28" t="s">
        <v>45</v>
      </c>
      <c r="E61" s="6"/>
      <c r="F61" s="18"/>
      <c r="G61" s="73">
        <f>SUM(G54:G60)</f>
        <v>24995</v>
      </c>
    </row>
    <row r="62" spans="1:7" ht="12.75">
      <c r="A62" s="56"/>
      <c r="B62" s="57"/>
      <c r="C62" s="57"/>
      <c r="D62" s="57"/>
      <c r="E62" s="58"/>
      <c r="F62" s="82"/>
      <c r="G62" s="82"/>
    </row>
    <row r="63" spans="1:7" ht="13.5" thickBot="1">
      <c r="A63" s="66"/>
      <c r="B63" s="67"/>
      <c r="C63" s="67"/>
      <c r="D63" s="67"/>
      <c r="E63" s="68"/>
      <c r="F63" s="85"/>
      <c r="G63" s="85"/>
    </row>
    <row r="64" spans="1:7" ht="12.75">
      <c r="A64" s="461" t="s">
        <v>248</v>
      </c>
      <c r="B64" s="462"/>
      <c r="C64" s="462"/>
      <c r="D64" s="20"/>
      <c r="E64" s="15"/>
      <c r="F64" s="81"/>
      <c r="G64" s="82"/>
    </row>
    <row r="65" spans="1:7" ht="15.75" customHeight="1">
      <c r="A65" s="386" t="s">
        <v>279</v>
      </c>
      <c r="B65" s="65"/>
      <c r="C65" s="65"/>
      <c r="D65" s="1"/>
      <c r="E65" s="16"/>
      <c r="F65" s="82"/>
      <c r="G65" s="82"/>
    </row>
    <row r="66" spans="1:7" ht="12.75">
      <c r="A66" s="270" t="s">
        <v>274</v>
      </c>
      <c r="B66" s="220"/>
      <c r="C66" s="220"/>
      <c r="D66" s="220"/>
      <c r="E66" s="221"/>
      <c r="F66" s="82" t="s">
        <v>249</v>
      </c>
      <c r="G66" s="82">
        <v>3810</v>
      </c>
    </row>
    <row r="67" spans="1:7" ht="12.75">
      <c r="A67" s="270" t="s">
        <v>275</v>
      </c>
      <c r="B67" s="220"/>
      <c r="C67" s="220"/>
      <c r="D67" s="220"/>
      <c r="E67" s="221"/>
      <c r="F67" s="82" t="s">
        <v>249</v>
      </c>
      <c r="G67" s="82">
        <v>4191</v>
      </c>
    </row>
    <row r="68" spans="1:7" ht="19.5" customHeight="1">
      <c r="A68" s="456" t="s">
        <v>276</v>
      </c>
      <c r="B68" s="457"/>
      <c r="C68" s="457"/>
      <c r="D68" s="57"/>
      <c r="E68" s="58"/>
      <c r="F68" s="82"/>
      <c r="G68" s="82"/>
    </row>
    <row r="69" spans="1:7" ht="12.75" customHeight="1" hidden="1">
      <c r="A69" s="423"/>
      <c r="B69" s="424"/>
      <c r="C69" s="424"/>
      <c r="D69" s="424"/>
      <c r="E69" s="425"/>
      <c r="F69" s="83"/>
      <c r="G69" s="83">
        <v>171</v>
      </c>
    </row>
    <row r="70" spans="1:7" s="97" customFormat="1" ht="15" customHeight="1">
      <c r="A70" s="423" t="s">
        <v>277</v>
      </c>
      <c r="B70" s="424"/>
      <c r="C70" s="424"/>
      <c r="D70" s="57"/>
      <c r="E70" s="58"/>
      <c r="F70" s="82" t="s">
        <v>249</v>
      </c>
      <c r="G70" s="83">
        <v>1143</v>
      </c>
    </row>
    <row r="71" spans="1:7" ht="17.25" customHeight="1">
      <c r="A71" s="456" t="s">
        <v>278</v>
      </c>
      <c r="B71" s="457"/>
      <c r="C71" s="457"/>
      <c r="D71" s="57"/>
      <c r="E71" s="58"/>
      <c r="F71" s="84"/>
      <c r="G71" s="84"/>
    </row>
    <row r="72" spans="1:7" ht="12.75">
      <c r="A72" s="423" t="s">
        <v>277</v>
      </c>
      <c r="B72" s="424"/>
      <c r="C72" s="424"/>
      <c r="D72" s="424"/>
      <c r="E72" s="425"/>
      <c r="F72" s="82" t="s">
        <v>249</v>
      </c>
      <c r="G72" s="82">
        <v>40</v>
      </c>
    </row>
    <row r="73" spans="1:7" ht="15.75" customHeight="1">
      <c r="A73" s="387" t="s">
        <v>281</v>
      </c>
      <c r="B73" s="57"/>
      <c r="C73" s="57"/>
      <c r="D73" s="57"/>
      <c r="E73" s="58"/>
      <c r="F73" s="82"/>
      <c r="G73" s="82"/>
    </row>
    <row r="74" spans="1:7" ht="12.75">
      <c r="A74" s="423" t="s">
        <v>277</v>
      </c>
      <c r="B74" s="424"/>
      <c r="C74" s="424"/>
      <c r="D74" s="424"/>
      <c r="E74" s="425"/>
      <c r="F74" s="82" t="s">
        <v>249</v>
      </c>
      <c r="G74" s="82">
        <v>191</v>
      </c>
    </row>
    <row r="75" spans="1:7" ht="12.75">
      <c r="A75" s="423" t="s">
        <v>285</v>
      </c>
      <c r="B75" s="424"/>
      <c r="C75" s="424"/>
      <c r="D75" s="424"/>
      <c r="E75" s="425"/>
      <c r="F75" s="82" t="s">
        <v>249</v>
      </c>
      <c r="G75" s="82">
        <v>70</v>
      </c>
    </row>
    <row r="76" spans="1:7" ht="17.25" customHeight="1">
      <c r="A76" s="387" t="s">
        <v>280</v>
      </c>
      <c r="B76" s="57"/>
      <c r="C76" s="57"/>
      <c r="D76" s="57"/>
      <c r="E76" s="58"/>
      <c r="F76" s="82"/>
      <c r="G76" s="82"/>
    </row>
    <row r="77" spans="1:7" ht="12.75">
      <c r="A77" s="27" t="s">
        <v>282</v>
      </c>
      <c r="B77" s="57"/>
      <c r="C77" s="57"/>
      <c r="D77" s="57"/>
      <c r="E77" s="58"/>
      <c r="F77" s="82" t="s">
        <v>249</v>
      </c>
      <c r="G77" s="82">
        <v>254</v>
      </c>
    </row>
    <row r="78" spans="1:7" ht="12.75">
      <c r="A78" s="56" t="s">
        <v>283</v>
      </c>
      <c r="B78" s="57"/>
      <c r="C78" s="57"/>
      <c r="D78" s="57"/>
      <c r="E78" s="58"/>
      <c r="F78" s="82" t="s">
        <v>249</v>
      </c>
      <c r="G78" s="82">
        <v>76</v>
      </c>
    </row>
    <row r="79" spans="1:7" ht="12.75">
      <c r="A79" s="27" t="s">
        <v>284</v>
      </c>
      <c r="B79" s="57"/>
      <c r="C79" s="57"/>
      <c r="D79" s="57"/>
      <c r="E79" s="58"/>
      <c r="F79" s="382" t="s">
        <v>249</v>
      </c>
      <c r="G79" s="84">
        <v>700</v>
      </c>
    </row>
    <row r="80" spans="1:7" ht="16.5" customHeight="1">
      <c r="A80" s="387" t="s">
        <v>154</v>
      </c>
      <c r="B80" s="57"/>
      <c r="C80" s="58"/>
      <c r="D80" s="389"/>
      <c r="E80" s="389"/>
      <c r="F80" s="382"/>
      <c r="G80" s="84"/>
    </row>
    <row r="81" spans="1:7" ht="12.75">
      <c r="A81" s="27" t="s">
        <v>186</v>
      </c>
      <c r="B81" s="57"/>
      <c r="C81" s="58"/>
      <c r="D81" s="389"/>
      <c r="E81" s="389"/>
      <c r="F81" s="382"/>
      <c r="G81" s="84"/>
    </row>
    <row r="82" spans="1:7" ht="12.75">
      <c r="A82" s="27" t="s">
        <v>287</v>
      </c>
      <c r="B82" s="57"/>
      <c r="C82" s="58"/>
      <c r="D82" s="389"/>
      <c r="E82" s="389"/>
      <c r="F82" s="382" t="s">
        <v>249</v>
      </c>
      <c r="G82" s="84">
        <v>635</v>
      </c>
    </row>
    <row r="83" spans="1:7" ht="12.75">
      <c r="A83" s="387" t="s">
        <v>288</v>
      </c>
      <c r="B83" s="57"/>
      <c r="C83" s="58"/>
      <c r="D83" s="389"/>
      <c r="E83" s="389"/>
      <c r="F83" s="382"/>
      <c r="G83" s="84"/>
    </row>
    <row r="84" spans="1:7" ht="12.75">
      <c r="A84" s="27" t="s">
        <v>290</v>
      </c>
      <c r="B84" s="57"/>
      <c r="C84" s="58"/>
      <c r="D84" s="389"/>
      <c r="E84" s="389"/>
      <c r="F84" s="382" t="s">
        <v>249</v>
      </c>
      <c r="G84" s="84">
        <v>400</v>
      </c>
    </row>
    <row r="85" spans="1:7" ht="16.5" customHeight="1" thickBot="1">
      <c r="A85" s="390" t="s">
        <v>271</v>
      </c>
      <c r="B85" s="391"/>
      <c r="C85" s="392"/>
      <c r="D85" s="14"/>
      <c r="E85" s="14"/>
      <c r="F85" s="211"/>
      <c r="G85" s="393">
        <v>11510</v>
      </c>
    </row>
    <row r="86" spans="1:7" ht="16.5" customHeight="1">
      <c r="A86" s="31" t="s">
        <v>273</v>
      </c>
      <c r="B86" s="57"/>
      <c r="C86" s="58"/>
      <c r="D86" s="57"/>
      <c r="E86" s="57"/>
      <c r="F86" s="84"/>
      <c r="G86" s="388"/>
    </row>
    <row r="87" spans="1:7" ht="16.5" customHeight="1">
      <c r="A87" s="455" t="s">
        <v>155</v>
      </c>
      <c r="B87" s="415"/>
      <c r="C87" s="416"/>
      <c r="D87" s="3"/>
      <c r="E87" s="3"/>
      <c r="F87" s="382" t="s">
        <v>247</v>
      </c>
      <c r="G87" s="194">
        <v>150</v>
      </c>
    </row>
    <row r="88" spans="1:7" ht="16.5" customHeight="1" thickBot="1">
      <c r="A88" s="423" t="s">
        <v>272</v>
      </c>
      <c r="B88" s="424"/>
      <c r="C88" s="424"/>
      <c r="D88" s="57"/>
      <c r="E88" s="57"/>
      <c r="F88" s="383" t="s">
        <v>247</v>
      </c>
      <c r="G88" s="194">
        <v>2800</v>
      </c>
    </row>
    <row r="89" spans="1:7" ht="16.5" customHeight="1" thickBot="1">
      <c r="A89" s="420" t="s">
        <v>46</v>
      </c>
      <c r="B89" s="426"/>
      <c r="C89" s="426"/>
      <c r="D89" s="426"/>
      <c r="E89" s="427"/>
      <c r="F89" s="381"/>
      <c r="G89" s="90">
        <f>SUM(G87:G88)</f>
        <v>2950</v>
      </c>
    </row>
    <row r="90" spans="1:7" ht="16.5" customHeight="1">
      <c r="A90" s="465"/>
      <c r="B90" s="466"/>
      <c r="C90" s="466"/>
      <c r="D90" s="1"/>
      <c r="E90" s="91"/>
      <c r="F90" s="92"/>
      <c r="G90" s="93"/>
    </row>
    <row r="91" spans="1:7" ht="16.5" customHeight="1" thickBot="1">
      <c r="A91" s="463" t="s">
        <v>47</v>
      </c>
      <c r="B91" s="464"/>
      <c r="C91" s="464"/>
      <c r="D91" s="94"/>
      <c r="E91" s="95"/>
      <c r="F91" s="96"/>
      <c r="G91" s="96">
        <f>SUM(G89,G85,G61,G43)</f>
        <v>393504</v>
      </c>
    </row>
    <row r="92" spans="1:7" ht="16.5" customHeight="1">
      <c r="A92" s="461" t="s">
        <v>48</v>
      </c>
      <c r="B92" s="462"/>
      <c r="C92" s="462"/>
      <c r="D92" s="20"/>
      <c r="E92" s="15"/>
      <c r="F92" s="12"/>
      <c r="G92" s="12"/>
    </row>
    <row r="93" spans="1:7" ht="16.5" customHeight="1" thickBot="1">
      <c r="A93" s="458"/>
      <c r="B93" s="459"/>
      <c r="C93" s="459"/>
      <c r="D93" s="459"/>
      <c r="E93" s="460"/>
      <c r="F93" s="85"/>
      <c r="G93" s="85">
        <v>0</v>
      </c>
    </row>
    <row r="94" spans="1:7" ht="16.5" customHeight="1" thickBot="1">
      <c r="A94" s="420" t="s">
        <v>49</v>
      </c>
      <c r="B94" s="443"/>
      <c r="C94" s="443"/>
      <c r="D94" s="443"/>
      <c r="E94" s="449"/>
      <c r="F94" s="80"/>
      <c r="G94" s="80">
        <f>SUM(G93)</f>
        <v>0</v>
      </c>
    </row>
    <row r="95" spans="1:7" ht="16.5" customHeight="1" thickBot="1">
      <c r="A95" s="268" t="s">
        <v>50</v>
      </c>
      <c r="B95" s="67"/>
      <c r="C95" s="67"/>
      <c r="D95" s="67"/>
      <c r="E95" s="68"/>
      <c r="F95" s="85"/>
      <c r="G95" s="269"/>
    </row>
    <row r="96" spans="1:7" ht="16.5" customHeight="1" thickBot="1">
      <c r="A96" s="420" t="s">
        <v>180</v>
      </c>
      <c r="B96" s="443"/>
      <c r="C96" s="443"/>
      <c r="D96" s="443"/>
      <c r="E96" s="449"/>
      <c r="F96" s="384" t="s">
        <v>250</v>
      </c>
      <c r="G96" s="80"/>
    </row>
    <row r="97" spans="1:7" ht="16.5" customHeight="1" thickBot="1">
      <c r="A97" s="420" t="s">
        <v>181</v>
      </c>
      <c r="B97" s="443"/>
      <c r="C97" s="443"/>
      <c r="D97" s="443"/>
      <c r="E97" s="449"/>
      <c r="F97" s="385" t="s">
        <v>251</v>
      </c>
      <c r="G97" s="90"/>
    </row>
  </sheetData>
  <sheetProtection/>
  <mergeCells count="42">
    <mergeCell ref="A1:F2"/>
    <mergeCell ref="G1:G3"/>
    <mergeCell ref="A4:D4"/>
    <mergeCell ref="A5:E5"/>
    <mergeCell ref="A12:E12"/>
    <mergeCell ref="A21:E21"/>
    <mergeCell ref="A19:E19"/>
    <mergeCell ref="A15:E15"/>
    <mergeCell ref="A17:E17"/>
    <mergeCell ref="A7:E7"/>
    <mergeCell ref="A9:E9"/>
    <mergeCell ref="A11:E11"/>
    <mergeCell ref="A69:E69"/>
    <mergeCell ref="A44:E44"/>
    <mergeCell ref="A43:C43"/>
    <mergeCell ref="A31:E31"/>
    <mergeCell ref="A39:E39"/>
    <mergeCell ref="A25:E25"/>
    <mergeCell ref="A27:E27"/>
    <mergeCell ref="G46:G48"/>
    <mergeCell ref="A49:D49"/>
    <mergeCell ref="A68:C68"/>
    <mergeCell ref="A64:C64"/>
    <mergeCell ref="A50:C50"/>
    <mergeCell ref="A52:E52"/>
    <mergeCell ref="A29:E29"/>
    <mergeCell ref="A89:E89"/>
    <mergeCell ref="A90:C90"/>
    <mergeCell ref="A70:C70"/>
    <mergeCell ref="A88:C88"/>
    <mergeCell ref="A46:F48"/>
    <mergeCell ref="A74:E74"/>
    <mergeCell ref="A97:E97"/>
    <mergeCell ref="A96:E96"/>
    <mergeCell ref="A72:E72"/>
    <mergeCell ref="A71:C71"/>
    <mergeCell ref="A93:E93"/>
    <mergeCell ref="A94:E94"/>
    <mergeCell ref="A92:C92"/>
    <mergeCell ref="A91:C91"/>
    <mergeCell ref="A87:C87"/>
    <mergeCell ref="A75:E75"/>
  </mergeCells>
  <printOptions horizontalCentered="1"/>
  <pageMargins left="0.7480314960629921" right="0.7874015748031497" top="0.984251968503937" bottom="0.984251968503937" header="0.5118110236220472" footer="0.5118110236220472"/>
  <pageSetup horizontalDpi="600" verticalDpi="600" orientation="portrait" paperSize="9" scale="94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64"/>
  <sheetViews>
    <sheetView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59" sqref="P59"/>
    </sheetView>
  </sheetViews>
  <sheetFormatPr defaultColWidth="9.00390625" defaultRowHeight="12.75"/>
  <cols>
    <col min="1" max="1" width="22.00390625" style="112" customWidth="1"/>
    <col min="2" max="2" width="8.625" style="112" bestFit="1" customWidth="1"/>
    <col min="3" max="3" width="9.125" style="112" customWidth="1"/>
    <col min="4" max="4" width="8.625" style="112" bestFit="1" customWidth="1"/>
    <col min="5" max="5" width="8.25390625" style="112" customWidth="1"/>
    <col min="6" max="7" width="8.625" style="112" customWidth="1"/>
    <col min="8" max="8" width="7.875" style="112" customWidth="1"/>
    <col min="9" max="9" width="9.25390625" style="112" customWidth="1"/>
    <col min="10" max="10" width="9.125" style="113" customWidth="1"/>
    <col min="11" max="11" width="8.875" style="112" customWidth="1"/>
    <col min="12" max="12" width="8.625" style="112" customWidth="1"/>
    <col min="13" max="13" width="7.75390625" style="112" customWidth="1"/>
    <col min="14" max="14" width="7.625" style="112" customWidth="1"/>
    <col min="15" max="15" width="8.25390625" style="112" customWidth="1"/>
    <col min="16" max="16" width="7.25390625" style="112" customWidth="1"/>
    <col min="17" max="17" width="8.75390625" style="113" customWidth="1"/>
    <col min="18" max="16384" width="9.125" style="100" customWidth="1"/>
  </cols>
  <sheetData>
    <row r="1" spans="1:17" ht="12.75" customHeight="1">
      <c r="A1" s="496" t="s">
        <v>192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8"/>
    </row>
    <row r="2" spans="1:17" ht="21" customHeight="1" thickBot="1">
      <c r="A2" s="499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1"/>
    </row>
    <row r="3" spans="1:17" ht="21" customHeight="1" thickBot="1">
      <c r="A3" s="101"/>
      <c r="B3" s="502" t="s">
        <v>51</v>
      </c>
      <c r="C3" s="503"/>
      <c r="D3" s="503"/>
      <c r="E3" s="503"/>
      <c r="F3" s="503"/>
      <c r="G3" s="503"/>
      <c r="H3" s="503"/>
      <c r="I3" s="503"/>
      <c r="J3" s="504"/>
      <c r="K3" s="502" t="s">
        <v>52</v>
      </c>
      <c r="L3" s="503"/>
      <c r="M3" s="503"/>
      <c r="N3" s="503"/>
      <c r="O3" s="503"/>
      <c r="P3" s="503"/>
      <c r="Q3" s="505"/>
    </row>
    <row r="4" spans="1:17" s="108" customFormat="1" ht="48.75" thickBot="1">
      <c r="A4" s="102" t="s">
        <v>289</v>
      </c>
      <c r="B4" s="103" t="s">
        <v>54</v>
      </c>
      <c r="C4" s="104" t="s">
        <v>55</v>
      </c>
      <c r="D4" s="103" t="s">
        <v>56</v>
      </c>
      <c r="E4" s="103" t="s">
        <v>57</v>
      </c>
      <c r="F4" s="103" t="s">
        <v>291</v>
      </c>
      <c r="G4" s="103" t="s">
        <v>162</v>
      </c>
      <c r="H4" s="261" t="s">
        <v>165</v>
      </c>
      <c r="I4" s="103" t="s">
        <v>59</v>
      </c>
      <c r="J4" s="105" t="s">
        <v>60</v>
      </c>
      <c r="K4" s="104" t="s">
        <v>149</v>
      </c>
      <c r="L4" s="103" t="s">
        <v>61</v>
      </c>
      <c r="M4" s="103" t="s">
        <v>195</v>
      </c>
      <c r="N4" s="103" t="s">
        <v>203</v>
      </c>
      <c r="O4" s="103" t="s">
        <v>63</v>
      </c>
      <c r="P4" s="106" t="s">
        <v>286</v>
      </c>
      <c r="Q4" s="107" t="s">
        <v>64</v>
      </c>
    </row>
    <row r="5" spans="1:17" s="108" customFormat="1" ht="12">
      <c r="A5" s="348"/>
      <c r="B5" s="349"/>
      <c r="C5" s="364"/>
      <c r="D5" s="290"/>
      <c r="E5" s="290"/>
      <c r="F5" s="290"/>
      <c r="G5" s="290"/>
      <c r="H5" s="350"/>
      <c r="I5" s="351"/>
      <c r="J5" s="357"/>
      <c r="K5" s="352"/>
      <c r="L5" s="290"/>
      <c r="M5" s="290"/>
      <c r="N5" s="290"/>
      <c r="O5" s="290"/>
      <c r="P5" s="353"/>
      <c r="Q5" s="359"/>
    </row>
    <row r="6" spans="1:17" s="111" customFormat="1" ht="12.75">
      <c r="A6" s="310" t="s">
        <v>65</v>
      </c>
      <c r="B6" s="232">
        <v>6922</v>
      </c>
      <c r="C6" s="233">
        <v>1898</v>
      </c>
      <c r="D6" s="233">
        <v>12698</v>
      </c>
      <c r="E6" s="233"/>
      <c r="F6" s="233">
        <v>191</v>
      </c>
      <c r="G6" s="233"/>
      <c r="H6" s="233"/>
      <c r="I6" s="237"/>
      <c r="J6" s="284">
        <f>SUM(B6:I6)</f>
        <v>21709</v>
      </c>
      <c r="K6" s="232">
        <v>9392</v>
      </c>
      <c r="L6" s="233"/>
      <c r="M6" s="233"/>
      <c r="N6" s="233"/>
      <c r="O6" s="233"/>
      <c r="P6" s="237"/>
      <c r="Q6" s="284">
        <f>SUM(K6:P6)</f>
        <v>9392</v>
      </c>
    </row>
    <row r="7" spans="1:17" s="111" customFormat="1" ht="12.75">
      <c r="A7" s="310" t="s">
        <v>66</v>
      </c>
      <c r="B7" s="232">
        <v>560</v>
      </c>
      <c r="C7" s="233">
        <v>136</v>
      </c>
      <c r="D7" s="233"/>
      <c r="E7" s="233"/>
      <c r="F7" s="233"/>
      <c r="G7" s="233"/>
      <c r="H7" s="233"/>
      <c r="I7" s="237"/>
      <c r="J7" s="284">
        <f>SUM(B7:I7)</f>
        <v>696</v>
      </c>
      <c r="K7" s="232"/>
      <c r="L7" s="233"/>
      <c r="M7" s="233"/>
      <c r="N7" s="233"/>
      <c r="O7" s="233"/>
      <c r="P7" s="237"/>
      <c r="Q7" s="284">
        <f aca="true" t="shared" si="0" ref="Q7:Q12">SUM(K7:P7)</f>
        <v>0</v>
      </c>
    </row>
    <row r="8" spans="1:17" s="111" customFormat="1" ht="12.75">
      <c r="A8" s="310" t="s">
        <v>193</v>
      </c>
      <c r="B8" s="232">
        <v>63186</v>
      </c>
      <c r="C8" s="233">
        <v>17078</v>
      </c>
      <c r="D8" s="233">
        <v>976</v>
      </c>
      <c r="E8" s="233"/>
      <c r="F8" s="233"/>
      <c r="G8" s="233"/>
      <c r="H8" s="233"/>
      <c r="I8" s="237"/>
      <c r="J8" s="284">
        <f>SUM(B8:I8)</f>
        <v>81240</v>
      </c>
      <c r="K8" s="232"/>
      <c r="L8" s="233"/>
      <c r="M8" s="233"/>
      <c r="N8" s="233"/>
      <c r="O8" s="233"/>
      <c r="P8" s="237"/>
      <c r="Q8" s="284">
        <f t="shared" si="0"/>
        <v>0</v>
      </c>
    </row>
    <row r="9" spans="1:17" s="111" customFormat="1" ht="12.75">
      <c r="A9" s="310" t="s">
        <v>194</v>
      </c>
      <c r="B9" s="232">
        <v>2493</v>
      </c>
      <c r="C9" s="233">
        <v>683</v>
      </c>
      <c r="D9" s="233">
        <v>7234</v>
      </c>
      <c r="E9" s="233"/>
      <c r="F9" s="233">
        <v>381</v>
      </c>
      <c r="G9" s="233"/>
      <c r="H9" s="233"/>
      <c r="I9" s="237"/>
      <c r="J9" s="284">
        <f>SUM(B9:I9)</f>
        <v>10791</v>
      </c>
      <c r="K9" s="232"/>
      <c r="L9" s="233"/>
      <c r="M9" s="233"/>
      <c r="N9" s="233"/>
      <c r="O9" s="233"/>
      <c r="P9" s="237"/>
      <c r="Q9" s="284">
        <f t="shared" si="0"/>
        <v>0</v>
      </c>
    </row>
    <row r="10" spans="1:17" s="224" customFormat="1" ht="12.75">
      <c r="A10" s="311" t="s">
        <v>89</v>
      </c>
      <c r="B10" s="248"/>
      <c r="C10" s="236"/>
      <c r="D10" s="236">
        <v>1619</v>
      </c>
      <c r="E10" s="236"/>
      <c r="F10" s="236"/>
      <c r="G10" s="236"/>
      <c r="H10" s="236"/>
      <c r="I10" s="244"/>
      <c r="J10" s="358">
        <f>SUM(B10:I10)</f>
        <v>1619</v>
      </c>
      <c r="K10" s="354">
        <v>3643</v>
      </c>
      <c r="L10" s="355"/>
      <c r="M10" s="355"/>
      <c r="N10" s="355"/>
      <c r="O10" s="355"/>
      <c r="P10" s="356"/>
      <c r="Q10" s="284">
        <f t="shared" si="0"/>
        <v>3643</v>
      </c>
    </row>
    <row r="11" spans="1:17" s="111" customFormat="1" ht="22.5" customHeight="1">
      <c r="A11" s="310" t="s">
        <v>179</v>
      </c>
      <c r="B11" s="232"/>
      <c r="C11" s="233"/>
      <c r="D11" s="233"/>
      <c r="E11" s="233"/>
      <c r="F11" s="233"/>
      <c r="G11" s="233"/>
      <c r="H11" s="233"/>
      <c r="I11" s="237"/>
      <c r="J11" s="284"/>
      <c r="K11" s="232"/>
      <c r="L11" s="233">
        <v>200</v>
      </c>
      <c r="M11" s="233"/>
      <c r="N11" s="233"/>
      <c r="O11" s="233"/>
      <c r="P11" s="237"/>
      <c r="Q11" s="284">
        <f t="shared" si="0"/>
        <v>200</v>
      </c>
    </row>
    <row r="12" spans="1:17" s="111" customFormat="1" ht="14.25" customHeight="1" thickBot="1">
      <c r="A12" s="312" t="s">
        <v>184</v>
      </c>
      <c r="B12" s="255">
        <v>5278</v>
      </c>
      <c r="C12" s="256">
        <v>1445</v>
      </c>
      <c r="D12" s="256">
        <v>14088</v>
      </c>
      <c r="E12" s="256"/>
      <c r="F12" s="256">
        <v>571</v>
      </c>
      <c r="G12" s="256"/>
      <c r="H12" s="256"/>
      <c r="I12" s="258"/>
      <c r="J12" s="300">
        <f>SUM(B12:I12)</f>
        <v>21382</v>
      </c>
      <c r="K12" s="255">
        <v>11305</v>
      </c>
      <c r="L12" s="256"/>
      <c r="M12" s="256"/>
      <c r="N12" s="256"/>
      <c r="O12" s="256"/>
      <c r="P12" s="258"/>
      <c r="Q12" s="289">
        <f t="shared" si="0"/>
        <v>11305</v>
      </c>
    </row>
    <row r="13" spans="1:17" s="111" customFormat="1" ht="19.5" customHeight="1" thickBot="1">
      <c r="A13" s="313" t="s">
        <v>67</v>
      </c>
      <c r="B13" s="307">
        <f>SUM(B6:B12)</f>
        <v>78439</v>
      </c>
      <c r="C13" s="302">
        <f aca="true" t="shared" si="1" ref="C13:I13">SUM(C6:C12)</f>
        <v>21240</v>
      </c>
      <c r="D13" s="302">
        <f t="shared" si="1"/>
        <v>36615</v>
      </c>
      <c r="E13" s="302">
        <f t="shared" si="1"/>
        <v>0</v>
      </c>
      <c r="F13" s="302">
        <f>SUM(F6:F12)</f>
        <v>1143</v>
      </c>
      <c r="G13" s="302">
        <f t="shared" si="1"/>
        <v>0</v>
      </c>
      <c r="H13" s="302">
        <f t="shared" si="1"/>
        <v>0</v>
      </c>
      <c r="I13" s="303">
        <f t="shared" si="1"/>
        <v>0</v>
      </c>
      <c r="J13" s="280">
        <f aca="true" t="shared" si="2" ref="J13:Q13">SUM(J6:J12)</f>
        <v>137437</v>
      </c>
      <c r="K13" s="307">
        <f t="shared" si="2"/>
        <v>24340</v>
      </c>
      <c r="L13" s="302">
        <f t="shared" si="2"/>
        <v>200</v>
      </c>
      <c r="M13" s="302">
        <f t="shared" si="2"/>
        <v>0</v>
      </c>
      <c r="N13" s="302">
        <f t="shared" si="2"/>
        <v>0</v>
      </c>
      <c r="O13" s="302">
        <f t="shared" si="2"/>
        <v>0</v>
      </c>
      <c r="P13" s="303">
        <f t="shared" si="2"/>
        <v>0</v>
      </c>
      <c r="Q13" s="308">
        <f t="shared" si="2"/>
        <v>24540</v>
      </c>
    </row>
    <row r="14" spans="1:17" s="111" customFormat="1" ht="19.5" customHeight="1" thickBot="1">
      <c r="A14" s="341"/>
      <c r="B14" s="242"/>
      <c r="C14" s="242"/>
      <c r="D14" s="242"/>
      <c r="E14" s="242"/>
      <c r="F14" s="242"/>
      <c r="G14" s="242"/>
      <c r="H14" s="242"/>
      <c r="I14" s="242"/>
      <c r="J14" s="342"/>
      <c r="K14" s="242"/>
      <c r="L14" s="242"/>
      <c r="M14" s="242"/>
      <c r="N14" s="242"/>
      <c r="O14" s="242"/>
      <c r="P14" s="242"/>
      <c r="Q14" s="342"/>
    </row>
    <row r="15" spans="1:17" s="111" customFormat="1" ht="12.75" customHeight="1">
      <c r="A15" s="309" t="s">
        <v>68</v>
      </c>
      <c r="B15" s="229">
        <v>3065</v>
      </c>
      <c r="C15" s="230">
        <v>831</v>
      </c>
      <c r="D15" s="230">
        <v>91</v>
      </c>
      <c r="E15" s="230"/>
      <c r="F15" s="230"/>
      <c r="G15" s="230"/>
      <c r="H15" s="230"/>
      <c r="I15" s="231"/>
      <c r="J15" s="283">
        <f>SUM(B15:I15)</f>
        <v>3987</v>
      </c>
      <c r="K15" s="229"/>
      <c r="L15" s="230"/>
      <c r="M15" s="230"/>
      <c r="N15" s="230"/>
      <c r="O15" s="230"/>
      <c r="P15" s="231"/>
      <c r="Q15" s="283">
        <f aca="true" t="shared" si="3" ref="Q15:Q22">SUM(K15:O15)</f>
        <v>0</v>
      </c>
    </row>
    <row r="16" spans="1:17" s="111" customFormat="1" ht="12.75" customHeight="1">
      <c r="A16" s="310" t="s">
        <v>69</v>
      </c>
      <c r="B16" s="232">
        <v>3274</v>
      </c>
      <c r="C16" s="233">
        <v>870</v>
      </c>
      <c r="D16" s="233">
        <v>1831</v>
      </c>
      <c r="E16" s="233"/>
      <c r="F16" s="233">
        <v>40</v>
      </c>
      <c r="G16" s="233"/>
      <c r="H16" s="233"/>
      <c r="I16" s="237"/>
      <c r="J16" s="284">
        <f>SUM(B16:I16)</f>
        <v>6015</v>
      </c>
      <c r="K16" s="232"/>
      <c r="L16" s="233"/>
      <c r="M16" s="233"/>
      <c r="N16" s="233"/>
      <c r="O16" s="233"/>
      <c r="P16" s="237"/>
      <c r="Q16" s="284">
        <f t="shared" si="3"/>
        <v>0</v>
      </c>
    </row>
    <row r="17" spans="1:17" s="111" customFormat="1" ht="12.75">
      <c r="A17" s="310" t="s">
        <v>70</v>
      </c>
      <c r="B17" s="232"/>
      <c r="C17" s="233"/>
      <c r="D17" s="233">
        <v>1855</v>
      </c>
      <c r="E17" s="233"/>
      <c r="F17" s="233"/>
      <c r="G17" s="233"/>
      <c r="H17" s="233"/>
      <c r="I17" s="237"/>
      <c r="J17" s="284">
        <f>SUM(B17:I17)</f>
        <v>1855</v>
      </c>
      <c r="K17" s="232">
        <v>1504</v>
      </c>
      <c r="L17" s="233"/>
      <c r="M17" s="233"/>
      <c r="N17" s="233"/>
      <c r="O17" s="233"/>
      <c r="P17" s="237"/>
      <c r="Q17" s="284">
        <f t="shared" si="3"/>
        <v>1504</v>
      </c>
    </row>
    <row r="18" spans="1:17" s="111" customFormat="1" ht="13.5" thickBot="1">
      <c r="A18" s="312" t="s">
        <v>71</v>
      </c>
      <c r="B18" s="255">
        <v>1836</v>
      </c>
      <c r="C18" s="256">
        <v>487</v>
      </c>
      <c r="D18" s="256">
        <v>401</v>
      </c>
      <c r="E18" s="256"/>
      <c r="F18" s="256"/>
      <c r="G18" s="256"/>
      <c r="H18" s="256"/>
      <c r="I18" s="258"/>
      <c r="J18" s="289">
        <f>SUM(B18:I18)</f>
        <v>2724</v>
      </c>
      <c r="K18" s="255"/>
      <c r="L18" s="256"/>
      <c r="M18" s="256"/>
      <c r="N18" s="256"/>
      <c r="O18" s="256"/>
      <c r="P18" s="258"/>
      <c r="Q18" s="289">
        <f t="shared" si="3"/>
        <v>0</v>
      </c>
    </row>
    <row r="19" spans="1:17" s="344" customFormat="1" ht="19.5" customHeight="1" thickBot="1">
      <c r="A19" s="360" t="s">
        <v>72</v>
      </c>
      <c r="B19" s="334">
        <f aca="true" t="shared" si="4" ref="B19:O19">SUM(B15:B18)</f>
        <v>8175</v>
      </c>
      <c r="C19" s="253">
        <f t="shared" si="4"/>
        <v>2188</v>
      </c>
      <c r="D19" s="253">
        <f t="shared" si="4"/>
        <v>4178</v>
      </c>
      <c r="E19" s="253">
        <f t="shared" si="4"/>
        <v>0</v>
      </c>
      <c r="F19" s="253">
        <f>SUM(F15:F18)</f>
        <v>40</v>
      </c>
      <c r="G19" s="253">
        <f t="shared" si="4"/>
        <v>0</v>
      </c>
      <c r="H19" s="253">
        <f t="shared" si="4"/>
        <v>0</v>
      </c>
      <c r="I19" s="335">
        <f t="shared" si="4"/>
        <v>0</v>
      </c>
      <c r="J19" s="281">
        <f t="shared" si="4"/>
        <v>14581</v>
      </c>
      <c r="K19" s="334">
        <f t="shared" si="4"/>
        <v>1504</v>
      </c>
      <c r="L19" s="253">
        <f t="shared" si="4"/>
        <v>0</v>
      </c>
      <c r="M19" s="253">
        <f t="shared" si="4"/>
        <v>0</v>
      </c>
      <c r="N19" s="253">
        <f t="shared" si="4"/>
        <v>0</v>
      </c>
      <c r="O19" s="253">
        <f t="shared" si="4"/>
        <v>0</v>
      </c>
      <c r="P19" s="335"/>
      <c r="Q19" s="281">
        <f>SUM(Q15:Q18)</f>
        <v>1504</v>
      </c>
    </row>
    <row r="20" spans="1:17" s="111" customFormat="1" ht="18.75" customHeight="1" thickBot="1">
      <c r="A20" s="110"/>
      <c r="B20" s="247"/>
      <c r="C20" s="247"/>
      <c r="D20" s="247"/>
      <c r="E20" s="247"/>
      <c r="F20" s="247"/>
      <c r="G20" s="247"/>
      <c r="H20" s="247"/>
      <c r="I20" s="247"/>
      <c r="J20" s="340"/>
      <c r="K20" s="247"/>
      <c r="L20" s="247"/>
      <c r="M20" s="247"/>
      <c r="N20" s="247"/>
      <c r="O20" s="247"/>
      <c r="P20" s="247"/>
      <c r="Q20" s="340">
        <f>SUM(K20:P20)</f>
        <v>0</v>
      </c>
    </row>
    <row r="21" spans="1:17" s="111" customFormat="1" ht="12.75" customHeight="1">
      <c r="A21" s="309" t="s">
        <v>74</v>
      </c>
      <c r="B21" s="229"/>
      <c r="C21" s="230"/>
      <c r="D21" s="230">
        <v>1576</v>
      </c>
      <c r="E21" s="230"/>
      <c r="F21" s="230"/>
      <c r="G21" s="230"/>
      <c r="H21" s="230"/>
      <c r="I21" s="231"/>
      <c r="J21" s="283">
        <f>SUM(B21:I21)</f>
        <v>1576</v>
      </c>
      <c r="K21" s="229"/>
      <c r="L21" s="230"/>
      <c r="M21" s="230"/>
      <c r="N21" s="230"/>
      <c r="O21" s="230"/>
      <c r="P21" s="231"/>
      <c r="Q21" s="283">
        <f t="shared" si="3"/>
        <v>0</v>
      </c>
    </row>
    <row r="22" spans="1:17" s="111" customFormat="1" ht="12.75" customHeight="1">
      <c r="A22" s="310" t="s">
        <v>76</v>
      </c>
      <c r="B22" s="232">
        <v>33942</v>
      </c>
      <c r="C22" s="233">
        <v>8956</v>
      </c>
      <c r="D22" s="233">
        <v>13782</v>
      </c>
      <c r="E22" s="233"/>
      <c r="F22" s="233">
        <v>700</v>
      </c>
      <c r="G22" s="233"/>
      <c r="H22" s="233"/>
      <c r="I22" s="237"/>
      <c r="J22" s="284">
        <f>SUM(B22:I22)</f>
        <v>57380</v>
      </c>
      <c r="K22" s="232"/>
      <c r="L22" s="233"/>
      <c r="M22" s="233"/>
      <c r="N22" s="233"/>
      <c r="O22" s="233"/>
      <c r="P22" s="237"/>
      <c r="Q22" s="284">
        <f t="shared" si="3"/>
        <v>0</v>
      </c>
    </row>
    <row r="23" spans="1:17" s="111" customFormat="1" ht="12.75" customHeight="1" thickBot="1">
      <c r="A23" s="312" t="s">
        <v>77</v>
      </c>
      <c r="B23" s="255">
        <v>4283</v>
      </c>
      <c r="C23" s="256">
        <v>1150</v>
      </c>
      <c r="D23" s="256"/>
      <c r="E23" s="256"/>
      <c r="F23" s="256"/>
      <c r="G23" s="256"/>
      <c r="H23" s="256"/>
      <c r="I23" s="258"/>
      <c r="J23" s="289">
        <f>SUM(B23:I23)</f>
        <v>5433</v>
      </c>
      <c r="K23" s="255"/>
      <c r="L23" s="256"/>
      <c r="M23" s="256"/>
      <c r="N23" s="256"/>
      <c r="O23" s="256"/>
      <c r="P23" s="258"/>
      <c r="Q23" s="289"/>
    </row>
    <row r="24" spans="1:17" s="111" customFormat="1" ht="21" customHeight="1" thickBot="1">
      <c r="A24" s="360" t="s">
        <v>196</v>
      </c>
      <c r="B24" s="307">
        <f aca="true" t="shared" si="5" ref="B24:P24">SUM(B21:B23)</f>
        <v>38225</v>
      </c>
      <c r="C24" s="302">
        <f t="shared" si="5"/>
        <v>10106</v>
      </c>
      <c r="D24" s="302">
        <f t="shared" si="5"/>
        <v>15358</v>
      </c>
      <c r="E24" s="302">
        <f t="shared" si="5"/>
        <v>0</v>
      </c>
      <c r="F24" s="302">
        <f>SUM(F21:F23)</f>
        <v>700</v>
      </c>
      <c r="G24" s="302">
        <f t="shared" si="5"/>
        <v>0</v>
      </c>
      <c r="H24" s="302">
        <f t="shared" si="5"/>
        <v>0</v>
      </c>
      <c r="I24" s="303">
        <f t="shared" si="5"/>
        <v>0</v>
      </c>
      <c r="J24" s="280">
        <f t="shared" si="5"/>
        <v>64389</v>
      </c>
      <c r="K24" s="307">
        <f t="shared" si="5"/>
        <v>0</v>
      </c>
      <c r="L24" s="302">
        <f t="shared" si="5"/>
        <v>0</v>
      </c>
      <c r="M24" s="302">
        <f t="shared" si="5"/>
        <v>0</v>
      </c>
      <c r="N24" s="302">
        <f t="shared" si="5"/>
        <v>0</v>
      </c>
      <c r="O24" s="302">
        <f t="shared" si="5"/>
        <v>0</v>
      </c>
      <c r="P24" s="303">
        <f t="shared" si="5"/>
        <v>0</v>
      </c>
      <c r="Q24" s="281">
        <f>SUM(K24:P24)</f>
        <v>0</v>
      </c>
    </row>
    <row r="25" spans="1:17" s="111" customFormat="1" ht="19.5" customHeight="1" thickBot="1">
      <c r="A25" s="343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242"/>
      <c r="M25" s="242"/>
      <c r="N25" s="242"/>
      <c r="O25" s="340"/>
      <c r="P25" s="242"/>
      <c r="Q25" s="340"/>
    </row>
    <row r="26" spans="1:17" s="111" customFormat="1" ht="12.75" customHeight="1">
      <c r="A26" s="309" t="s">
        <v>74</v>
      </c>
      <c r="B26" s="229">
        <v>5804</v>
      </c>
      <c r="C26" s="230">
        <v>1575</v>
      </c>
      <c r="D26" s="230"/>
      <c r="E26" s="230"/>
      <c r="F26" s="230"/>
      <c r="G26" s="230"/>
      <c r="H26" s="230"/>
      <c r="I26" s="231"/>
      <c r="J26" s="283">
        <f>SUM(B26:I26)</f>
        <v>7379</v>
      </c>
      <c r="K26" s="229"/>
      <c r="L26" s="230"/>
      <c r="M26" s="230"/>
      <c r="N26" s="230"/>
      <c r="O26" s="230"/>
      <c r="P26" s="231"/>
      <c r="Q26" s="283">
        <f>SUM(K26:O26)</f>
        <v>0</v>
      </c>
    </row>
    <row r="27" spans="1:17" s="111" customFormat="1" ht="12.75" customHeight="1">
      <c r="A27" s="310" t="s">
        <v>76</v>
      </c>
      <c r="B27" s="232">
        <v>5586</v>
      </c>
      <c r="C27" s="233">
        <v>1518</v>
      </c>
      <c r="D27" s="233">
        <v>5735</v>
      </c>
      <c r="E27" s="233"/>
      <c r="F27" s="233">
        <v>330</v>
      </c>
      <c r="G27" s="233"/>
      <c r="H27" s="233"/>
      <c r="I27" s="237"/>
      <c r="J27" s="284">
        <f>SUM(B27:I27)</f>
        <v>13169</v>
      </c>
      <c r="K27" s="232"/>
      <c r="L27" s="233"/>
      <c r="M27" s="233"/>
      <c r="N27" s="233"/>
      <c r="O27" s="233"/>
      <c r="P27" s="237"/>
      <c r="Q27" s="284">
        <f>SUM(K27:O27)</f>
        <v>0</v>
      </c>
    </row>
    <row r="28" spans="1:17" s="111" customFormat="1" ht="12.75" customHeight="1" thickBot="1">
      <c r="A28" s="312" t="s">
        <v>77</v>
      </c>
      <c r="B28" s="255">
        <v>1847</v>
      </c>
      <c r="C28" s="256">
        <v>505</v>
      </c>
      <c r="D28" s="256"/>
      <c r="E28" s="256"/>
      <c r="F28" s="256"/>
      <c r="G28" s="256"/>
      <c r="H28" s="256"/>
      <c r="I28" s="258"/>
      <c r="J28" s="289">
        <f>SUM(B28:I28)</f>
        <v>2352</v>
      </c>
      <c r="K28" s="255"/>
      <c r="L28" s="256"/>
      <c r="M28" s="256"/>
      <c r="N28" s="256"/>
      <c r="O28" s="256"/>
      <c r="P28" s="258"/>
      <c r="Q28" s="289"/>
    </row>
    <row r="29" spans="1:17" s="111" customFormat="1" ht="20.25" customHeight="1" thickBot="1">
      <c r="A29" s="360" t="s">
        <v>197</v>
      </c>
      <c r="B29" s="307">
        <f aca="true" t="shared" si="6" ref="B29:J29">SUM(B26:B28)</f>
        <v>13237</v>
      </c>
      <c r="C29" s="302">
        <f t="shared" si="6"/>
        <v>3598</v>
      </c>
      <c r="D29" s="302">
        <f t="shared" si="6"/>
        <v>5735</v>
      </c>
      <c r="E29" s="302">
        <f t="shared" si="6"/>
        <v>0</v>
      </c>
      <c r="F29" s="302">
        <f>SUM(F26:F28)</f>
        <v>330</v>
      </c>
      <c r="G29" s="302">
        <f t="shared" si="6"/>
        <v>0</v>
      </c>
      <c r="H29" s="302">
        <f t="shared" si="6"/>
        <v>0</v>
      </c>
      <c r="I29" s="303">
        <f t="shared" si="6"/>
        <v>0</v>
      </c>
      <c r="J29" s="280">
        <f t="shared" si="6"/>
        <v>22900</v>
      </c>
      <c r="K29" s="307">
        <f aca="true" t="shared" si="7" ref="K29:P29">SUM(K27:K28)</f>
        <v>0</v>
      </c>
      <c r="L29" s="302">
        <f t="shared" si="7"/>
        <v>0</v>
      </c>
      <c r="M29" s="302">
        <f t="shared" si="7"/>
        <v>0</v>
      </c>
      <c r="N29" s="302">
        <f t="shared" si="7"/>
        <v>0</v>
      </c>
      <c r="O29" s="302">
        <f t="shared" si="7"/>
        <v>0</v>
      </c>
      <c r="P29" s="303">
        <f t="shared" si="7"/>
        <v>0</v>
      </c>
      <c r="Q29" s="281">
        <f>SUM(K29:P29)</f>
        <v>0</v>
      </c>
    </row>
    <row r="30" spans="1:17" s="111" customFormat="1" ht="18.75" customHeight="1" thickBot="1">
      <c r="A30" s="110"/>
      <c r="B30" s="247"/>
      <c r="C30" s="247"/>
      <c r="D30" s="247"/>
      <c r="E30" s="247"/>
      <c r="F30" s="247"/>
      <c r="G30" s="247"/>
      <c r="H30" s="247"/>
      <c r="I30" s="247"/>
      <c r="J30" s="340"/>
      <c r="K30" s="247"/>
      <c r="L30" s="247"/>
      <c r="M30" s="247"/>
      <c r="N30" s="247"/>
      <c r="O30" s="247"/>
      <c r="P30" s="247"/>
      <c r="Q30" s="243"/>
    </row>
    <row r="31" spans="1:17" s="111" customFormat="1" ht="18" customHeight="1">
      <c r="A31" s="309" t="s">
        <v>199</v>
      </c>
      <c r="B31" s="229"/>
      <c r="C31" s="230"/>
      <c r="D31" s="230">
        <v>1706</v>
      </c>
      <c r="E31" s="230"/>
      <c r="F31" s="230"/>
      <c r="G31" s="230"/>
      <c r="H31" s="230"/>
      <c r="I31" s="231"/>
      <c r="J31" s="283">
        <f>SUM(B31:I31)</f>
        <v>1706</v>
      </c>
      <c r="K31" s="229"/>
      <c r="L31" s="230"/>
      <c r="M31" s="230"/>
      <c r="N31" s="230"/>
      <c r="O31" s="230"/>
      <c r="P31" s="231"/>
      <c r="Q31" s="283">
        <f>SUM(K31:O31)</f>
        <v>0</v>
      </c>
    </row>
    <row r="32" spans="1:17" s="111" customFormat="1" ht="18" customHeight="1">
      <c r="A32" s="310" t="s">
        <v>200</v>
      </c>
      <c r="B32" s="232"/>
      <c r="C32" s="233"/>
      <c r="D32" s="233">
        <v>9500</v>
      </c>
      <c r="E32" s="233"/>
      <c r="F32" s="233">
        <v>10951</v>
      </c>
      <c r="G32" s="233"/>
      <c r="H32" s="233"/>
      <c r="I32" s="237"/>
      <c r="J32" s="284">
        <f aca="true" t="shared" si="8" ref="J32:J46">SUM(B32:I32)</f>
        <v>20451</v>
      </c>
      <c r="K32" s="232"/>
      <c r="L32" s="233">
        <v>7487</v>
      </c>
      <c r="M32" s="233">
        <v>4000</v>
      </c>
      <c r="N32" s="233"/>
      <c r="O32" s="233"/>
      <c r="P32" s="237"/>
      <c r="Q32" s="284">
        <f>SUM(K32:O32)</f>
        <v>11487</v>
      </c>
    </row>
    <row r="33" spans="1:17" s="111" customFormat="1" ht="12.75">
      <c r="A33" s="310" t="s">
        <v>201</v>
      </c>
      <c r="B33" s="232"/>
      <c r="C33" s="233"/>
      <c r="D33" s="233">
        <v>1008</v>
      </c>
      <c r="E33" s="233"/>
      <c r="F33" s="233"/>
      <c r="G33" s="233"/>
      <c r="H33" s="233"/>
      <c r="I33" s="237"/>
      <c r="J33" s="284">
        <f t="shared" si="8"/>
        <v>1008</v>
      </c>
      <c r="K33" s="232"/>
      <c r="L33" s="233"/>
      <c r="M33" s="233"/>
      <c r="N33" s="233"/>
      <c r="O33" s="233"/>
      <c r="P33" s="237"/>
      <c r="Q33" s="284">
        <f>SUM(K33:P33)</f>
        <v>0</v>
      </c>
    </row>
    <row r="34" spans="1:17" s="111" customFormat="1" ht="12.75">
      <c r="A34" s="310" t="s">
        <v>78</v>
      </c>
      <c r="B34" s="232"/>
      <c r="C34" s="233"/>
      <c r="D34" s="233">
        <v>427</v>
      </c>
      <c r="E34" s="233"/>
      <c r="F34" s="233"/>
      <c r="G34" s="233"/>
      <c r="H34" s="233"/>
      <c r="I34" s="237"/>
      <c r="J34" s="284">
        <f t="shared" si="8"/>
        <v>427</v>
      </c>
      <c r="K34" s="232"/>
      <c r="L34" s="233"/>
      <c r="M34" s="233"/>
      <c r="N34" s="233"/>
      <c r="O34" s="233"/>
      <c r="P34" s="237"/>
      <c r="Q34" s="284">
        <f aca="true" t="shared" si="9" ref="Q34:Q42">SUM(K34:P34)</f>
        <v>0</v>
      </c>
    </row>
    <row r="35" spans="1:17" s="111" customFormat="1" ht="12.75" customHeight="1">
      <c r="A35" s="310" t="s">
        <v>198</v>
      </c>
      <c r="B35" s="232"/>
      <c r="C35" s="233"/>
      <c r="D35" s="233"/>
      <c r="E35" s="233"/>
      <c r="F35" s="233"/>
      <c r="G35" s="233"/>
      <c r="H35" s="233"/>
      <c r="I35" s="237"/>
      <c r="J35" s="284">
        <f t="shared" si="8"/>
        <v>0</v>
      </c>
      <c r="K35" s="232"/>
      <c r="L35" s="233">
        <v>76400</v>
      </c>
      <c r="M35" s="233"/>
      <c r="N35" s="233"/>
      <c r="O35" s="233"/>
      <c r="P35" s="237"/>
      <c r="Q35" s="284">
        <f t="shared" si="9"/>
        <v>76400</v>
      </c>
    </row>
    <row r="36" spans="1:17" s="111" customFormat="1" ht="12.75">
      <c r="A36" s="310" t="s">
        <v>188</v>
      </c>
      <c r="B36" s="232">
        <v>260</v>
      </c>
      <c r="C36" s="233">
        <v>63</v>
      </c>
      <c r="D36" s="233"/>
      <c r="E36" s="233"/>
      <c r="F36" s="233"/>
      <c r="G36" s="233"/>
      <c r="H36" s="233"/>
      <c r="I36" s="237"/>
      <c r="J36" s="284">
        <f t="shared" si="8"/>
        <v>323</v>
      </c>
      <c r="K36" s="232"/>
      <c r="L36" s="233"/>
      <c r="M36" s="233"/>
      <c r="N36" s="233"/>
      <c r="O36" s="233"/>
      <c r="P36" s="237"/>
      <c r="Q36" s="284">
        <f t="shared" si="9"/>
        <v>0</v>
      </c>
    </row>
    <row r="37" spans="1:17" s="111" customFormat="1" ht="25.5">
      <c r="A37" s="310" t="s">
        <v>212</v>
      </c>
      <c r="B37" s="232">
        <v>2815</v>
      </c>
      <c r="C37" s="233">
        <v>705</v>
      </c>
      <c r="D37" s="233">
        <v>3442</v>
      </c>
      <c r="E37" s="233"/>
      <c r="F37" s="233"/>
      <c r="G37" s="233"/>
      <c r="H37" s="233"/>
      <c r="I37" s="237"/>
      <c r="J37" s="284">
        <f t="shared" si="8"/>
        <v>6962</v>
      </c>
      <c r="K37" s="232"/>
      <c r="L37" s="233"/>
      <c r="M37" s="233"/>
      <c r="N37" s="233"/>
      <c r="O37" s="233"/>
      <c r="P37" s="237"/>
      <c r="Q37" s="284">
        <f t="shared" si="9"/>
        <v>0</v>
      </c>
    </row>
    <row r="38" spans="1:256" s="111" customFormat="1" ht="12.75" customHeight="1">
      <c r="A38" s="310" t="s">
        <v>202</v>
      </c>
      <c r="B38" s="232"/>
      <c r="C38" s="233"/>
      <c r="D38" s="233"/>
      <c r="E38" s="233"/>
      <c r="F38" s="233"/>
      <c r="G38" s="233"/>
      <c r="H38" s="233"/>
      <c r="I38" s="237"/>
      <c r="J38" s="284">
        <f t="shared" si="8"/>
        <v>0</v>
      </c>
      <c r="K38" s="232"/>
      <c r="L38" s="233"/>
      <c r="M38" s="233"/>
      <c r="N38" s="233"/>
      <c r="O38" s="233">
        <v>230162</v>
      </c>
      <c r="P38" s="237"/>
      <c r="Q38" s="284">
        <f t="shared" si="9"/>
        <v>230162</v>
      </c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</row>
    <row r="39" spans="1:256" s="111" customFormat="1" ht="12.75" customHeight="1">
      <c r="A39" s="310" t="s">
        <v>79</v>
      </c>
      <c r="B39" s="232"/>
      <c r="C39" s="233"/>
      <c r="D39" s="233"/>
      <c r="E39" s="233"/>
      <c r="F39" s="233"/>
      <c r="G39" s="233"/>
      <c r="H39" s="233"/>
      <c r="I39" s="237">
        <v>11825</v>
      </c>
      <c r="J39" s="284">
        <f t="shared" si="8"/>
        <v>11825</v>
      </c>
      <c r="K39" s="232"/>
      <c r="L39" s="233"/>
      <c r="M39" s="233"/>
      <c r="N39" s="233"/>
      <c r="O39" s="233">
        <v>9985</v>
      </c>
      <c r="P39" s="237"/>
      <c r="Q39" s="284">
        <f t="shared" si="9"/>
        <v>9985</v>
      </c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  <c r="IV39" s="110"/>
    </row>
    <row r="40" spans="1:256" s="111" customFormat="1" ht="12.75" customHeight="1">
      <c r="A40" s="310" t="s">
        <v>80</v>
      </c>
      <c r="B40" s="232">
        <v>5977</v>
      </c>
      <c r="C40" s="233">
        <v>1514</v>
      </c>
      <c r="D40" s="233">
        <v>1250</v>
      </c>
      <c r="E40" s="233"/>
      <c r="F40" s="233"/>
      <c r="G40" s="233"/>
      <c r="H40" s="233"/>
      <c r="I40" s="237"/>
      <c r="J40" s="284">
        <f t="shared" si="8"/>
        <v>8741</v>
      </c>
      <c r="K40" s="232"/>
      <c r="L40" s="233"/>
      <c r="M40" s="233"/>
      <c r="N40" s="233">
        <v>8340</v>
      </c>
      <c r="O40" s="233"/>
      <c r="P40" s="237">
        <v>401</v>
      </c>
      <c r="Q40" s="284">
        <f t="shared" si="9"/>
        <v>8741</v>
      </c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</row>
    <row r="41" spans="1:256" s="111" customFormat="1" ht="12.75" customHeight="1">
      <c r="A41" s="310" t="s">
        <v>81</v>
      </c>
      <c r="B41" s="232"/>
      <c r="C41" s="233"/>
      <c r="D41" s="233"/>
      <c r="E41" s="233"/>
      <c r="F41" s="233"/>
      <c r="G41" s="233"/>
      <c r="H41" s="233"/>
      <c r="I41" s="237">
        <v>258</v>
      </c>
      <c r="J41" s="284">
        <f t="shared" si="8"/>
        <v>258</v>
      </c>
      <c r="K41" s="232"/>
      <c r="L41" s="233"/>
      <c r="M41" s="233"/>
      <c r="N41" s="233">
        <v>258</v>
      </c>
      <c r="O41" s="233"/>
      <c r="P41" s="237"/>
      <c r="Q41" s="284">
        <f t="shared" si="9"/>
        <v>258</v>
      </c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</row>
    <row r="42" spans="1:256" s="111" customFormat="1" ht="12.75" customHeight="1">
      <c r="A42" s="310" t="s">
        <v>186</v>
      </c>
      <c r="B42" s="232">
        <v>6347</v>
      </c>
      <c r="C42" s="233">
        <v>1691</v>
      </c>
      <c r="D42" s="233">
        <v>11625</v>
      </c>
      <c r="E42" s="233"/>
      <c r="F42" s="233">
        <v>635</v>
      </c>
      <c r="G42" s="233"/>
      <c r="H42" s="233"/>
      <c r="I42" s="237"/>
      <c r="J42" s="284">
        <f t="shared" si="8"/>
        <v>20298</v>
      </c>
      <c r="K42" s="232"/>
      <c r="L42" s="233"/>
      <c r="M42" s="233"/>
      <c r="N42" s="233"/>
      <c r="O42" s="233"/>
      <c r="P42" s="237"/>
      <c r="Q42" s="284">
        <f t="shared" si="9"/>
        <v>0</v>
      </c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</row>
    <row r="43" spans="1:256" s="111" customFormat="1" ht="38.25">
      <c r="A43" s="310" t="s">
        <v>207</v>
      </c>
      <c r="B43" s="232"/>
      <c r="C43" s="233"/>
      <c r="D43" s="233"/>
      <c r="E43" s="233"/>
      <c r="F43" s="233"/>
      <c r="G43" s="233"/>
      <c r="H43" s="233"/>
      <c r="I43" s="237">
        <v>285</v>
      </c>
      <c r="J43" s="284">
        <f t="shared" si="8"/>
        <v>285</v>
      </c>
      <c r="K43" s="232"/>
      <c r="L43" s="233"/>
      <c r="M43" s="233"/>
      <c r="N43" s="233"/>
      <c r="O43" s="233"/>
      <c r="P43" s="237"/>
      <c r="Q43" s="284">
        <f>SUM(K43:P43)</f>
        <v>0</v>
      </c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  <c r="IV43" s="110"/>
    </row>
    <row r="44" spans="1:256" s="111" customFormat="1" ht="38.25">
      <c r="A44" s="310" t="s">
        <v>208</v>
      </c>
      <c r="B44" s="232"/>
      <c r="C44" s="233"/>
      <c r="D44" s="233"/>
      <c r="E44" s="233"/>
      <c r="F44" s="233"/>
      <c r="G44" s="233"/>
      <c r="H44" s="233"/>
      <c r="I44" s="237">
        <v>708</v>
      </c>
      <c r="J44" s="284">
        <f t="shared" si="8"/>
        <v>708</v>
      </c>
      <c r="K44" s="232"/>
      <c r="L44" s="233"/>
      <c r="M44" s="233"/>
      <c r="N44" s="233"/>
      <c r="O44" s="233"/>
      <c r="P44" s="237"/>
      <c r="Q44" s="284">
        <f aca="true" t="shared" si="10" ref="Q44:Q58">SUM(K44:P44)</f>
        <v>0</v>
      </c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  <c r="IV44" s="110"/>
    </row>
    <row r="45" spans="1:256" s="111" customFormat="1" ht="25.5">
      <c r="A45" s="310" t="s">
        <v>206</v>
      </c>
      <c r="B45" s="232"/>
      <c r="C45" s="233"/>
      <c r="D45" s="233"/>
      <c r="E45" s="233"/>
      <c r="F45" s="233"/>
      <c r="G45" s="233"/>
      <c r="H45" s="233"/>
      <c r="I45" s="237">
        <v>925</v>
      </c>
      <c r="J45" s="284">
        <f t="shared" si="8"/>
        <v>925</v>
      </c>
      <c r="K45" s="232"/>
      <c r="L45" s="233"/>
      <c r="M45" s="233"/>
      <c r="N45" s="233"/>
      <c r="O45" s="233"/>
      <c r="P45" s="237"/>
      <c r="Q45" s="284">
        <f t="shared" si="10"/>
        <v>0</v>
      </c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  <c r="IV45" s="110"/>
    </row>
    <row r="46" spans="1:256" s="111" customFormat="1" ht="38.25">
      <c r="A46" s="310" t="s">
        <v>209</v>
      </c>
      <c r="B46" s="232"/>
      <c r="C46" s="233"/>
      <c r="D46" s="233"/>
      <c r="E46" s="233"/>
      <c r="F46" s="233"/>
      <c r="G46" s="233"/>
      <c r="H46" s="233"/>
      <c r="I46" s="237">
        <v>5544</v>
      </c>
      <c r="J46" s="284">
        <f t="shared" si="8"/>
        <v>5544</v>
      </c>
      <c r="K46" s="232"/>
      <c r="L46" s="233"/>
      <c r="M46" s="233"/>
      <c r="N46" s="233"/>
      <c r="O46" s="233"/>
      <c r="P46" s="237"/>
      <c r="Q46" s="284">
        <f t="shared" si="10"/>
        <v>0</v>
      </c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  <c r="IV46" s="110"/>
    </row>
    <row r="47" spans="1:256" s="111" customFormat="1" ht="38.25">
      <c r="A47" s="310" t="s">
        <v>204</v>
      </c>
      <c r="B47" s="232"/>
      <c r="C47" s="233"/>
      <c r="D47" s="233"/>
      <c r="E47" s="233"/>
      <c r="F47" s="233"/>
      <c r="G47" s="233"/>
      <c r="H47" s="233"/>
      <c r="I47" s="237">
        <v>370</v>
      </c>
      <c r="J47" s="284">
        <f aca="true" t="shared" si="11" ref="J47:J57">SUM(B47:I47)</f>
        <v>370</v>
      </c>
      <c r="K47" s="232"/>
      <c r="L47" s="233"/>
      <c r="M47" s="233"/>
      <c r="N47" s="233"/>
      <c r="O47" s="233"/>
      <c r="P47" s="237"/>
      <c r="Q47" s="284">
        <f t="shared" si="10"/>
        <v>0</v>
      </c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  <c r="IU47" s="110"/>
      <c r="IV47" s="110"/>
    </row>
    <row r="48" spans="1:256" s="111" customFormat="1" ht="12.75" customHeight="1">
      <c r="A48" s="310" t="s">
        <v>84</v>
      </c>
      <c r="B48" s="232"/>
      <c r="C48" s="233"/>
      <c r="D48" s="233"/>
      <c r="E48" s="233"/>
      <c r="F48" s="233"/>
      <c r="G48" s="233"/>
      <c r="H48" s="233"/>
      <c r="I48" s="237"/>
      <c r="J48" s="284">
        <f t="shared" si="11"/>
        <v>0</v>
      </c>
      <c r="K48" s="232"/>
      <c r="L48" s="233"/>
      <c r="M48" s="233"/>
      <c r="N48" s="233"/>
      <c r="O48" s="233"/>
      <c r="P48" s="237"/>
      <c r="Q48" s="284">
        <f t="shared" si="10"/>
        <v>0</v>
      </c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  <c r="IV48" s="110"/>
    </row>
    <row r="49" spans="1:256" s="111" customFormat="1" ht="25.5">
      <c r="A49" s="310" t="s">
        <v>205</v>
      </c>
      <c r="B49" s="232"/>
      <c r="C49" s="233"/>
      <c r="D49" s="233"/>
      <c r="E49" s="233"/>
      <c r="F49" s="233"/>
      <c r="G49" s="233"/>
      <c r="H49" s="233"/>
      <c r="I49" s="237">
        <v>3500</v>
      </c>
      <c r="J49" s="284">
        <f t="shared" si="11"/>
        <v>3500</v>
      </c>
      <c r="K49" s="232"/>
      <c r="L49" s="233"/>
      <c r="M49" s="233"/>
      <c r="N49" s="233"/>
      <c r="O49" s="233"/>
      <c r="P49" s="237"/>
      <c r="Q49" s="284">
        <f t="shared" si="10"/>
        <v>0</v>
      </c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  <c r="IV49" s="110"/>
    </row>
    <row r="50" spans="1:256" s="111" customFormat="1" ht="12.75" customHeight="1">
      <c r="A50" s="310" t="s">
        <v>210</v>
      </c>
      <c r="B50" s="232"/>
      <c r="C50" s="233"/>
      <c r="D50" s="233"/>
      <c r="E50" s="233"/>
      <c r="F50" s="233"/>
      <c r="G50" s="233"/>
      <c r="H50" s="233"/>
      <c r="I50" s="237">
        <v>300</v>
      </c>
      <c r="J50" s="284">
        <f t="shared" si="11"/>
        <v>300</v>
      </c>
      <c r="K50" s="232"/>
      <c r="L50" s="233"/>
      <c r="M50" s="233"/>
      <c r="N50" s="233"/>
      <c r="O50" s="233"/>
      <c r="P50" s="237"/>
      <c r="Q50" s="284">
        <f t="shared" si="10"/>
        <v>0</v>
      </c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  <c r="IU50" s="110"/>
      <c r="IV50" s="110"/>
    </row>
    <row r="51" spans="1:256" s="111" customFormat="1" ht="25.5">
      <c r="A51" s="310" t="s">
        <v>211</v>
      </c>
      <c r="B51" s="232">
        <v>1170</v>
      </c>
      <c r="C51" s="233">
        <v>158</v>
      </c>
      <c r="D51" s="233"/>
      <c r="E51" s="233"/>
      <c r="F51" s="233"/>
      <c r="G51" s="233"/>
      <c r="H51" s="233"/>
      <c r="I51" s="237"/>
      <c r="J51" s="284">
        <f t="shared" si="11"/>
        <v>1328</v>
      </c>
      <c r="K51" s="232"/>
      <c r="L51" s="233"/>
      <c r="M51" s="233"/>
      <c r="N51" s="233"/>
      <c r="O51" s="233"/>
      <c r="P51" s="237"/>
      <c r="Q51" s="284">
        <f t="shared" si="10"/>
        <v>0</v>
      </c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  <c r="IU51" s="110"/>
      <c r="IV51" s="110"/>
    </row>
    <row r="52" spans="1:256" s="111" customFormat="1" ht="25.5">
      <c r="A52" s="310" t="s">
        <v>213</v>
      </c>
      <c r="B52" s="232">
        <v>1586</v>
      </c>
      <c r="C52" s="233">
        <v>433</v>
      </c>
      <c r="D52" s="233">
        <v>837</v>
      </c>
      <c r="E52" s="233"/>
      <c r="F52" s="233">
        <v>70</v>
      </c>
      <c r="G52" s="233"/>
      <c r="H52" s="233"/>
      <c r="I52" s="237"/>
      <c r="J52" s="284">
        <f t="shared" si="11"/>
        <v>2926</v>
      </c>
      <c r="K52" s="232"/>
      <c r="L52" s="233">
        <v>1800</v>
      </c>
      <c r="M52" s="233"/>
      <c r="N52" s="233"/>
      <c r="O52" s="233"/>
      <c r="P52" s="237"/>
      <c r="Q52" s="284">
        <f t="shared" si="10"/>
        <v>1800</v>
      </c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  <c r="IU52" s="110"/>
      <c r="IV52" s="110"/>
    </row>
    <row r="53" spans="1:256" s="111" customFormat="1" ht="12.75" customHeight="1">
      <c r="A53" s="310" t="s">
        <v>185</v>
      </c>
      <c r="B53" s="232"/>
      <c r="C53" s="233"/>
      <c r="D53" s="233">
        <v>3000</v>
      </c>
      <c r="E53" s="233"/>
      <c r="F53" s="233"/>
      <c r="G53" s="233"/>
      <c r="H53" s="233"/>
      <c r="I53" s="237"/>
      <c r="J53" s="284">
        <f t="shared" si="11"/>
        <v>3000</v>
      </c>
      <c r="K53" s="232"/>
      <c r="L53" s="233"/>
      <c r="M53" s="233"/>
      <c r="N53" s="233"/>
      <c r="O53" s="233"/>
      <c r="P53" s="237"/>
      <c r="Q53" s="284">
        <f t="shared" si="10"/>
        <v>0</v>
      </c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  <c r="IU53" s="110"/>
      <c r="IV53" s="110"/>
    </row>
    <row r="54" spans="1:17" s="111" customFormat="1" ht="12.75">
      <c r="A54" s="310" t="s">
        <v>190</v>
      </c>
      <c r="B54" s="232"/>
      <c r="C54" s="233"/>
      <c r="D54" s="233">
        <v>9000</v>
      </c>
      <c r="E54" s="233"/>
      <c r="F54" s="233"/>
      <c r="G54" s="233"/>
      <c r="H54" s="233"/>
      <c r="I54" s="237"/>
      <c r="J54" s="284">
        <f t="shared" si="11"/>
        <v>9000</v>
      </c>
      <c r="K54" s="232"/>
      <c r="L54" s="233"/>
      <c r="M54" s="233"/>
      <c r="N54" s="233"/>
      <c r="O54" s="233">
        <v>2330</v>
      </c>
      <c r="P54" s="237"/>
      <c r="Q54" s="284">
        <f t="shared" si="10"/>
        <v>2330</v>
      </c>
    </row>
    <row r="55" spans="1:17" s="111" customFormat="1" ht="12.75">
      <c r="A55" s="310" t="s">
        <v>86</v>
      </c>
      <c r="B55" s="232"/>
      <c r="C55" s="233"/>
      <c r="D55" s="233">
        <v>1515</v>
      </c>
      <c r="E55" s="233"/>
      <c r="F55" s="233"/>
      <c r="G55" s="233"/>
      <c r="H55" s="233"/>
      <c r="I55" s="237"/>
      <c r="J55" s="284">
        <f t="shared" si="11"/>
        <v>1515</v>
      </c>
      <c r="K55" s="232"/>
      <c r="L55" s="233"/>
      <c r="M55" s="233"/>
      <c r="N55" s="233"/>
      <c r="O55" s="233"/>
      <c r="P55" s="237"/>
      <c r="Q55" s="284">
        <f t="shared" si="10"/>
        <v>0</v>
      </c>
    </row>
    <row r="56" spans="1:17" s="111" customFormat="1" ht="12.75">
      <c r="A56" s="310" t="s">
        <v>87</v>
      </c>
      <c r="B56" s="232">
        <v>3220</v>
      </c>
      <c r="C56" s="233">
        <v>827</v>
      </c>
      <c r="D56" s="233">
        <v>5429</v>
      </c>
      <c r="E56" s="233"/>
      <c r="F56" s="233">
        <v>400</v>
      </c>
      <c r="G56" s="233"/>
      <c r="H56" s="233"/>
      <c r="I56" s="237"/>
      <c r="J56" s="284">
        <f t="shared" si="11"/>
        <v>9876</v>
      </c>
      <c r="K56" s="232"/>
      <c r="L56" s="233"/>
      <c r="M56" s="233"/>
      <c r="N56" s="233"/>
      <c r="O56" s="233"/>
      <c r="P56" s="237"/>
      <c r="Q56" s="284">
        <f t="shared" si="10"/>
        <v>0</v>
      </c>
    </row>
    <row r="57" spans="1:17" s="111" customFormat="1" ht="12.75">
      <c r="A57" s="310" t="s">
        <v>88</v>
      </c>
      <c r="B57" s="232"/>
      <c r="C57" s="233"/>
      <c r="D57" s="233">
        <v>9903</v>
      </c>
      <c r="E57" s="233"/>
      <c r="F57" s="233"/>
      <c r="G57" s="233"/>
      <c r="H57" s="233"/>
      <c r="I57" s="237"/>
      <c r="J57" s="284">
        <f t="shared" si="11"/>
        <v>9903</v>
      </c>
      <c r="K57" s="232"/>
      <c r="L57" s="233"/>
      <c r="M57" s="233"/>
      <c r="N57" s="233"/>
      <c r="O57" s="233"/>
      <c r="P57" s="237"/>
      <c r="Q57" s="284">
        <f t="shared" si="10"/>
        <v>0</v>
      </c>
    </row>
    <row r="58" spans="1:17" s="345" customFormat="1" ht="12.75" customHeight="1" thickBot="1">
      <c r="A58" s="361" t="s">
        <v>75</v>
      </c>
      <c r="B58" s="362">
        <v>11915</v>
      </c>
      <c r="C58" s="257">
        <v>3060</v>
      </c>
      <c r="D58" s="257">
        <v>16572</v>
      </c>
      <c r="E58" s="257"/>
      <c r="F58" s="257">
        <v>191</v>
      </c>
      <c r="G58" s="257"/>
      <c r="H58" s="257"/>
      <c r="I58" s="282">
        <v>1280</v>
      </c>
      <c r="J58" s="289">
        <f>SUM(B58:I58)</f>
        <v>33018</v>
      </c>
      <c r="K58" s="363"/>
      <c r="L58" s="238"/>
      <c r="M58" s="257"/>
      <c r="N58" s="238"/>
      <c r="O58" s="238"/>
      <c r="P58" s="282">
        <v>26297</v>
      </c>
      <c r="Q58" s="289">
        <f t="shared" si="10"/>
        <v>26297</v>
      </c>
    </row>
    <row r="59" spans="1:17" s="344" customFormat="1" ht="26.25" thickBot="1">
      <c r="A59" s="360" t="s">
        <v>151</v>
      </c>
      <c r="B59" s="334">
        <f>SUM(B31:B58)</f>
        <v>33290</v>
      </c>
      <c r="C59" s="253">
        <f aca="true" t="shared" si="12" ref="C59:I59">SUM(C31:C58)</f>
        <v>8451</v>
      </c>
      <c r="D59" s="253">
        <f t="shared" si="12"/>
        <v>75214</v>
      </c>
      <c r="E59" s="253">
        <f t="shared" si="12"/>
        <v>0</v>
      </c>
      <c r="F59" s="253">
        <f>SUM(F31:F58)</f>
        <v>12247</v>
      </c>
      <c r="G59" s="253">
        <f t="shared" si="12"/>
        <v>0</v>
      </c>
      <c r="H59" s="253">
        <f t="shared" si="12"/>
        <v>0</v>
      </c>
      <c r="I59" s="335">
        <f t="shared" si="12"/>
        <v>24995</v>
      </c>
      <c r="J59" s="308">
        <f>SUM(J31:J58)</f>
        <v>154197</v>
      </c>
      <c r="K59" s="334">
        <f aca="true" t="shared" si="13" ref="K59:P59">SUM(K31:K58)</f>
        <v>0</v>
      </c>
      <c r="L59" s="253">
        <f t="shared" si="13"/>
        <v>85687</v>
      </c>
      <c r="M59" s="253">
        <f t="shared" si="13"/>
        <v>4000</v>
      </c>
      <c r="N59" s="253">
        <f t="shared" si="13"/>
        <v>8598</v>
      </c>
      <c r="O59" s="253">
        <f t="shared" si="13"/>
        <v>242477</v>
      </c>
      <c r="P59" s="335">
        <f t="shared" si="13"/>
        <v>26698</v>
      </c>
      <c r="Q59" s="281">
        <f>SUM(Q31:Q58)</f>
        <v>367460</v>
      </c>
    </row>
    <row r="60" spans="1:17" s="111" customFormat="1" ht="12.75">
      <c r="A60" s="341"/>
      <c r="B60" s="242"/>
      <c r="C60" s="242"/>
      <c r="D60" s="242"/>
      <c r="E60" s="242"/>
      <c r="F60" s="242"/>
      <c r="G60" s="242"/>
      <c r="H60" s="242"/>
      <c r="I60" s="242"/>
      <c r="J60" s="243"/>
      <c r="K60" s="242"/>
      <c r="L60" s="242"/>
      <c r="M60" s="242"/>
      <c r="N60" s="242"/>
      <c r="O60" s="242"/>
      <c r="P60" s="242"/>
      <c r="Q60" s="243"/>
    </row>
    <row r="61" spans="1:17" s="111" customFormat="1" ht="7.5" customHeight="1" thickBot="1">
      <c r="A61" s="341"/>
      <c r="B61" s="242"/>
      <c r="C61" s="242"/>
      <c r="D61" s="242"/>
      <c r="E61" s="242"/>
      <c r="F61" s="242"/>
      <c r="G61" s="242"/>
      <c r="H61" s="242"/>
      <c r="I61" s="242"/>
      <c r="J61" s="243"/>
      <c r="K61" s="242"/>
      <c r="L61" s="242"/>
      <c r="M61" s="242"/>
      <c r="N61" s="242"/>
      <c r="O61" s="242"/>
      <c r="P61" s="242"/>
      <c r="Q61" s="243"/>
    </row>
    <row r="62" spans="1:17" s="111" customFormat="1" ht="27.75" customHeight="1" thickBot="1">
      <c r="A62" s="313" t="s">
        <v>90</v>
      </c>
      <c r="B62" s="307">
        <f aca="true" t="shared" si="14" ref="B62:Q62">B13+B19+B24+B29+B59</f>
        <v>171366</v>
      </c>
      <c r="C62" s="302">
        <f t="shared" si="14"/>
        <v>45583</v>
      </c>
      <c r="D62" s="302">
        <f t="shared" si="14"/>
        <v>137100</v>
      </c>
      <c r="E62" s="302">
        <f t="shared" si="14"/>
        <v>0</v>
      </c>
      <c r="F62" s="302">
        <f>F13+F19+F24+F29+F59</f>
        <v>14460</v>
      </c>
      <c r="G62" s="302">
        <f t="shared" si="14"/>
        <v>0</v>
      </c>
      <c r="H62" s="302">
        <f t="shared" si="14"/>
        <v>0</v>
      </c>
      <c r="I62" s="303">
        <f t="shared" si="14"/>
        <v>24995</v>
      </c>
      <c r="J62" s="280">
        <f t="shared" si="14"/>
        <v>393504</v>
      </c>
      <c r="K62" s="307">
        <f t="shared" si="14"/>
        <v>25844</v>
      </c>
      <c r="L62" s="302">
        <f t="shared" si="14"/>
        <v>85887</v>
      </c>
      <c r="M62" s="302">
        <f t="shared" si="14"/>
        <v>4000</v>
      </c>
      <c r="N62" s="302">
        <f t="shared" si="14"/>
        <v>8598</v>
      </c>
      <c r="O62" s="302">
        <f t="shared" si="14"/>
        <v>242477</v>
      </c>
      <c r="P62" s="303">
        <f t="shared" si="14"/>
        <v>26698</v>
      </c>
      <c r="Q62" s="280">
        <f t="shared" si="14"/>
        <v>393504</v>
      </c>
    </row>
    <row r="63" spans="1:17" s="111" customFormat="1" ht="15.75" customHeight="1" thickBot="1">
      <c r="A63" s="346"/>
      <c r="B63" s="346"/>
      <c r="C63" s="346"/>
      <c r="D63" s="346"/>
      <c r="E63" s="346"/>
      <c r="F63" s="346"/>
      <c r="G63" s="346"/>
      <c r="H63" s="346"/>
      <c r="I63" s="346"/>
      <c r="J63" s="347"/>
      <c r="K63" s="346"/>
      <c r="L63" s="346"/>
      <c r="M63" s="346"/>
      <c r="N63" s="346"/>
      <c r="O63" s="346"/>
      <c r="P63" s="346"/>
      <c r="Q63" s="347"/>
    </row>
    <row r="64" spans="1:17" s="109" customFormat="1" ht="16.5" customHeight="1" thickBot="1">
      <c r="A64" s="506" t="s">
        <v>219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8"/>
    </row>
  </sheetData>
  <sheetProtection/>
  <mergeCells count="4">
    <mergeCell ref="A1:Q2"/>
    <mergeCell ref="B3:J3"/>
    <mergeCell ref="K3:Q3"/>
    <mergeCell ref="A64:Q64"/>
  </mergeCells>
  <printOptions/>
  <pageMargins left="0.99" right="0.7874015748031497" top="0.75" bottom="0.65" header="0.4" footer="0.38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79"/>
  <sheetViews>
    <sheetView zoomScalePageLayoutView="0" workbookViewId="0" topLeftCell="A1">
      <pane xSplit="1" ySplit="3" topLeftCell="B6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79" sqref="U79"/>
    </sheetView>
  </sheetViews>
  <sheetFormatPr defaultColWidth="9.00390625" defaultRowHeight="12.75"/>
  <cols>
    <col min="1" max="1" width="22.875" style="259" bestFit="1" customWidth="1"/>
    <col min="2" max="2" width="8.625" style="259" bestFit="1" customWidth="1"/>
    <col min="3" max="3" width="9.125" style="259" customWidth="1"/>
    <col min="4" max="4" width="8.625" style="259" bestFit="1" customWidth="1"/>
    <col min="5" max="5" width="8.25390625" style="259" customWidth="1"/>
    <col min="6" max="7" width="8.625" style="259" customWidth="1"/>
    <col min="8" max="8" width="7.875" style="259" customWidth="1"/>
    <col min="9" max="9" width="12.00390625" style="259" customWidth="1"/>
    <col min="10" max="10" width="9.125" style="260" customWidth="1"/>
    <col min="11" max="11" width="8.875" style="259" customWidth="1"/>
    <col min="12" max="12" width="8.625" style="259" customWidth="1"/>
    <col min="13" max="13" width="8.125" style="259" customWidth="1"/>
    <col min="14" max="14" width="7.625" style="259" customWidth="1"/>
    <col min="15" max="16" width="8.25390625" style="259" customWidth="1"/>
    <col min="17" max="17" width="9.125" style="259" customWidth="1"/>
    <col min="18" max="18" width="9.375" style="259" customWidth="1"/>
    <col min="19" max="19" width="10.75390625" style="260" customWidth="1"/>
    <col min="20" max="16384" width="9.125" style="225" customWidth="1"/>
  </cols>
  <sheetData>
    <row r="1" spans="1:19" ht="12.75" customHeight="1">
      <c r="A1" s="509" t="s">
        <v>214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272"/>
      <c r="Q1" s="272"/>
      <c r="R1" s="510" t="s">
        <v>164</v>
      </c>
      <c r="S1" s="513"/>
    </row>
    <row r="2" spans="1:19" ht="21" customHeight="1" thickBot="1">
      <c r="A2" s="511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273"/>
      <c r="Q2" s="273"/>
      <c r="R2" s="512"/>
      <c r="S2" s="514"/>
    </row>
    <row r="3" spans="1:19" ht="21" customHeight="1" thickBot="1">
      <c r="A3" s="226"/>
      <c r="B3" s="515" t="s">
        <v>51</v>
      </c>
      <c r="C3" s="516"/>
      <c r="D3" s="516"/>
      <c r="E3" s="516"/>
      <c r="F3" s="516"/>
      <c r="G3" s="516"/>
      <c r="H3" s="516"/>
      <c r="I3" s="516"/>
      <c r="J3" s="517"/>
      <c r="K3" s="515" t="s">
        <v>52</v>
      </c>
      <c r="L3" s="516"/>
      <c r="M3" s="516"/>
      <c r="N3" s="516"/>
      <c r="O3" s="516"/>
      <c r="P3" s="516"/>
      <c r="Q3" s="516"/>
      <c r="R3" s="516"/>
      <c r="S3" s="518"/>
    </row>
    <row r="4" spans="1:19" s="228" customFormat="1" ht="45.75" thickBot="1">
      <c r="A4" s="291" t="s">
        <v>53</v>
      </c>
      <c r="B4" s="314" t="s">
        <v>54</v>
      </c>
      <c r="C4" s="315" t="s">
        <v>55</v>
      </c>
      <c r="D4" s="316" t="s">
        <v>56</v>
      </c>
      <c r="E4" s="316" t="s">
        <v>57</v>
      </c>
      <c r="F4" s="316" t="s">
        <v>58</v>
      </c>
      <c r="G4" s="316" t="s">
        <v>162</v>
      </c>
      <c r="H4" s="317" t="s">
        <v>161</v>
      </c>
      <c r="I4" s="318" t="s">
        <v>59</v>
      </c>
      <c r="J4" s="292" t="s">
        <v>60</v>
      </c>
      <c r="K4" s="319" t="s">
        <v>149</v>
      </c>
      <c r="L4" s="316" t="s">
        <v>61</v>
      </c>
      <c r="M4" s="316" t="s">
        <v>62</v>
      </c>
      <c r="N4" s="320" t="s">
        <v>203</v>
      </c>
      <c r="O4" s="320" t="s">
        <v>63</v>
      </c>
      <c r="P4" s="321" t="s">
        <v>187</v>
      </c>
      <c r="Q4" s="365" t="s">
        <v>220</v>
      </c>
      <c r="R4" s="322" t="s">
        <v>163</v>
      </c>
      <c r="S4" s="227" t="s">
        <v>64</v>
      </c>
    </row>
    <row r="5" spans="1:19" ht="18" customHeight="1">
      <c r="A5" s="309" t="s">
        <v>65</v>
      </c>
      <c r="B5" s="229">
        <f>'3. m'!B6</f>
        <v>6922</v>
      </c>
      <c r="C5" s="230">
        <f>'3. m'!C6</f>
        <v>1898</v>
      </c>
      <c r="D5" s="230">
        <f>'3. m'!D6</f>
        <v>12698</v>
      </c>
      <c r="E5" s="230">
        <f>'3. m'!E6</f>
        <v>0</v>
      </c>
      <c r="F5" s="230">
        <f>'3. m'!F6</f>
        <v>191</v>
      </c>
      <c r="G5" s="230">
        <f>'3. m'!G6</f>
        <v>0</v>
      </c>
      <c r="H5" s="230">
        <f>'3. m'!H6</f>
        <v>0</v>
      </c>
      <c r="I5" s="231">
        <f>'3. m'!I6</f>
        <v>0</v>
      </c>
      <c r="J5" s="283">
        <f aca="true" t="shared" si="0" ref="J5:J11">SUM(B5:I5)</f>
        <v>21709</v>
      </c>
      <c r="K5" s="229">
        <f>'3. m'!K6</f>
        <v>9392</v>
      </c>
      <c r="L5" s="230">
        <f>'3. m'!L6</f>
        <v>0</v>
      </c>
      <c r="M5" s="230">
        <f>'3. m'!M6</f>
        <v>0</v>
      </c>
      <c r="N5" s="230">
        <f>'3. m'!N6</f>
        <v>0</v>
      </c>
      <c r="O5" s="230">
        <f>'3. m'!O6</f>
        <v>0</v>
      </c>
      <c r="P5" s="230">
        <f>'3. m'!P6</f>
        <v>0</v>
      </c>
      <c r="Q5" s="275">
        <v>12348</v>
      </c>
      <c r="R5" s="231"/>
      <c r="S5" s="283">
        <f>SUM(K5:R5)</f>
        <v>21740</v>
      </c>
    </row>
    <row r="6" spans="1:19" ht="18" customHeight="1">
      <c r="A6" s="310" t="s">
        <v>66</v>
      </c>
      <c r="B6" s="232">
        <f>'3. m'!B7</f>
        <v>560</v>
      </c>
      <c r="C6" s="233">
        <f>'3. m'!C7</f>
        <v>136</v>
      </c>
      <c r="D6" s="233">
        <f>'3. m'!D7</f>
        <v>0</v>
      </c>
      <c r="E6" s="233">
        <f>'3. m'!E7</f>
        <v>0</v>
      </c>
      <c r="F6" s="233">
        <f>'3. m'!F7</f>
        <v>0</v>
      </c>
      <c r="G6" s="233">
        <f>'3. m'!G7</f>
        <v>0</v>
      </c>
      <c r="H6" s="233">
        <f>'3. m'!H7</f>
        <v>0</v>
      </c>
      <c r="I6" s="237">
        <f>'3. m'!I7</f>
        <v>0</v>
      </c>
      <c r="J6" s="284">
        <f t="shared" si="0"/>
        <v>696</v>
      </c>
      <c r="K6" s="232">
        <f>'3. m'!K7</f>
        <v>0</v>
      </c>
      <c r="L6" s="233">
        <f>'3. m'!L7</f>
        <v>0</v>
      </c>
      <c r="M6" s="233">
        <f>'3. m'!M7</f>
        <v>0</v>
      </c>
      <c r="N6" s="233">
        <f>'3. m'!N7</f>
        <v>0</v>
      </c>
      <c r="O6" s="233">
        <f>'3. m'!O7</f>
        <v>0</v>
      </c>
      <c r="P6" s="233">
        <f>'3. m'!P7</f>
        <v>0</v>
      </c>
      <c r="Q6" s="277"/>
      <c r="R6" s="237"/>
      <c r="S6" s="284">
        <f>SUM(K6:R6)</f>
        <v>0</v>
      </c>
    </row>
    <row r="7" spans="1:19" ht="18" customHeight="1">
      <c r="A7" s="310" t="s">
        <v>193</v>
      </c>
      <c r="B7" s="232">
        <f>'3. m'!B8</f>
        <v>63186</v>
      </c>
      <c r="C7" s="233">
        <f>'3. m'!C8</f>
        <v>17078</v>
      </c>
      <c r="D7" s="233">
        <f>'3. m'!D8</f>
        <v>976</v>
      </c>
      <c r="E7" s="233">
        <f>'3. m'!E8</f>
        <v>0</v>
      </c>
      <c r="F7" s="233">
        <f>'3. m'!F8</f>
        <v>0</v>
      </c>
      <c r="G7" s="233">
        <f>'3. m'!G8</f>
        <v>0</v>
      </c>
      <c r="H7" s="233">
        <f>'3. m'!H8</f>
        <v>0</v>
      </c>
      <c r="I7" s="237">
        <f>'3. m'!I8</f>
        <v>0</v>
      </c>
      <c r="J7" s="284">
        <f t="shared" si="0"/>
        <v>81240</v>
      </c>
      <c r="K7" s="232">
        <f>'3. m'!K8</f>
        <v>0</v>
      </c>
      <c r="L7" s="233">
        <f>'3. m'!L8</f>
        <v>0</v>
      </c>
      <c r="M7" s="233">
        <f>'3. m'!M8</f>
        <v>0</v>
      </c>
      <c r="N7" s="233">
        <f>'3. m'!N8</f>
        <v>0</v>
      </c>
      <c r="O7" s="233">
        <f>'3. m'!O8</f>
        <v>0</v>
      </c>
      <c r="P7" s="233">
        <f>'3. m'!P8</f>
        <v>0</v>
      </c>
      <c r="Q7" s="277">
        <v>84107</v>
      </c>
      <c r="R7" s="237"/>
      <c r="S7" s="284">
        <f>SUM(K7:R7)</f>
        <v>84107</v>
      </c>
    </row>
    <row r="8" spans="1:19" ht="18" customHeight="1">
      <c r="A8" s="310" t="s">
        <v>194</v>
      </c>
      <c r="B8" s="232">
        <f>'3. m'!B9</f>
        <v>2493</v>
      </c>
      <c r="C8" s="233">
        <f>'3. m'!C9</f>
        <v>683</v>
      </c>
      <c r="D8" s="233">
        <f>'3. m'!D9</f>
        <v>7234</v>
      </c>
      <c r="E8" s="233">
        <f>'3. m'!E9</f>
        <v>0</v>
      </c>
      <c r="F8" s="233">
        <f>'3. m'!F9</f>
        <v>381</v>
      </c>
      <c r="G8" s="233">
        <f>'3. m'!G9</f>
        <v>0</v>
      </c>
      <c r="H8" s="233">
        <f>'3. m'!H9</f>
        <v>0</v>
      </c>
      <c r="I8" s="237">
        <f>'3. m'!I9</f>
        <v>0</v>
      </c>
      <c r="J8" s="284">
        <f t="shared" si="0"/>
        <v>10791</v>
      </c>
      <c r="K8" s="232">
        <f>'3. m'!K9</f>
        <v>0</v>
      </c>
      <c r="L8" s="233">
        <f>'3. m'!L9</f>
        <v>0</v>
      </c>
      <c r="M8" s="233">
        <f>'3. m'!M9</f>
        <v>0</v>
      </c>
      <c r="N8" s="233">
        <f>'3. m'!N9</f>
        <v>0</v>
      </c>
      <c r="O8" s="233">
        <f>'3. m'!O9</f>
        <v>0</v>
      </c>
      <c r="P8" s="233">
        <f>'3. m'!P9</f>
        <v>0</v>
      </c>
      <c r="Q8" s="277"/>
      <c r="R8" s="237">
        <v>4094</v>
      </c>
      <c r="S8" s="284">
        <f>SUM(K8:R8)</f>
        <v>4094</v>
      </c>
    </row>
    <row r="9" spans="1:19" s="235" customFormat="1" ht="18" customHeight="1">
      <c r="A9" s="311" t="s">
        <v>89</v>
      </c>
      <c r="B9" s="232">
        <f>'3. m'!B10</f>
        <v>0</v>
      </c>
      <c r="C9" s="233">
        <f>'3. m'!C10</f>
        <v>0</v>
      </c>
      <c r="D9" s="233">
        <f>'3. m'!D10</f>
        <v>1619</v>
      </c>
      <c r="E9" s="233">
        <f>'3. m'!E10</f>
        <v>0</v>
      </c>
      <c r="F9" s="233">
        <f>'3. m'!F10</f>
        <v>0</v>
      </c>
      <c r="G9" s="233">
        <f>'3. m'!G10</f>
        <v>0</v>
      </c>
      <c r="H9" s="233">
        <f>'3. m'!H10</f>
        <v>0</v>
      </c>
      <c r="I9" s="237">
        <f>'3. m'!I10</f>
        <v>0</v>
      </c>
      <c r="J9" s="284">
        <f t="shared" si="0"/>
        <v>1619</v>
      </c>
      <c r="K9" s="232">
        <f>'3. m'!K10</f>
        <v>3643</v>
      </c>
      <c r="L9" s="233">
        <f>'3. m'!L10</f>
        <v>0</v>
      </c>
      <c r="M9" s="233">
        <f>'3. m'!M10</f>
        <v>0</v>
      </c>
      <c r="N9" s="233">
        <f>'3. m'!N10</f>
        <v>0</v>
      </c>
      <c r="O9" s="233">
        <f>'3. m'!O10</f>
        <v>0</v>
      </c>
      <c r="P9" s="233">
        <f>'3. m'!P10</f>
        <v>0</v>
      </c>
      <c r="Q9" s="277"/>
      <c r="R9" s="237"/>
      <c r="S9" s="299">
        <f>SUM(K9:R9)</f>
        <v>3643</v>
      </c>
    </row>
    <row r="10" spans="1:19" ht="19.5" customHeight="1">
      <c r="A10" s="310" t="s">
        <v>179</v>
      </c>
      <c r="B10" s="232">
        <f>'3. m'!B11</f>
        <v>0</v>
      </c>
      <c r="C10" s="233">
        <f>'3. m'!C11</f>
        <v>0</v>
      </c>
      <c r="D10" s="233">
        <f>'3. m'!D11</f>
        <v>0</v>
      </c>
      <c r="E10" s="233">
        <f>'3. m'!E11</f>
        <v>0</v>
      </c>
      <c r="F10" s="233">
        <f>'3. m'!F11</f>
        <v>0</v>
      </c>
      <c r="G10" s="233">
        <f>'3. m'!G11</f>
        <v>0</v>
      </c>
      <c r="H10" s="233">
        <f>'3. m'!H11</f>
        <v>0</v>
      </c>
      <c r="I10" s="237">
        <f>'3. m'!I11</f>
        <v>0</v>
      </c>
      <c r="J10" s="284">
        <f t="shared" si="0"/>
        <v>0</v>
      </c>
      <c r="K10" s="232">
        <f>'3. m'!K11</f>
        <v>0</v>
      </c>
      <c r="L10" s="233">
        <f>'3. m'!L11</f>
        <v>200</v>
      </c>
      <c r="M10" s="233">
        <f>'3. m'!M11</f>
        <v>0</v>
      </c>
      <c r="N10" s="233">
        <f>'3. m'!N11</f>
        <v>0</v>
      </c>
      <c r="O10" s="233">
        <f>'3. m'!O11</f>
        <v>0</v>
      </c>
      <c r="P10" s="233">
        <f>'3. m'!P11</f>
        <v>0</v>
      </c>
      <c r="Q10" s="277"/>
      <c r="R10" s="237"/>
      <c r="S10" s="284">
        <f>SUM(L10:R10)</f>
        <v>200</v>
      </c>
    </row>
    <row r="11" spans="1:19" ht="21.75" customHeight="1" thickBot="1">
      <c r="A11" s="312" t="s">
        <v>184</v>
      </c>
      <c r="B11" s="255">
        <f>'3. m'!B12</f>
        <v>5278</v>
      </c>
      <c r="C11" s="256">
        <f>'3. m'!C12</f>
        <v>1445</v>
      </c>
      <c r="D11" s="256">
        <f>'3. m'!D12</f>
        <v>14088</v>
      </c>
      <c r="E11" s="256">
        <f>'3. m'!E12</f>
        <v>0</v>
      </c>
      <c r="F11" s="256">
        <f>'3. m'!F12</f>
        <v>571</v>
      </c>
      <c r="G11" s="256">
        <f>'3. m'!G12</f>
        <v>0</v>
      </c>
      <c r="H11" s="256">
        <f>'3. m'!H12</f>
        <v>0</v>
      </c>
      <c r="I11" s="258">
        <f>'3. m'!I12</f>
        <v>0</v>
      </c>
      <c r="J11" s="300">
        <f t="shared" si="0"/>
        <v>21382</v>
      </c>
      <c r="K11" s="255">
        <f>'3. m'!K12</f>
        <v>11305</v>
      </c>
      <c r="L11" s="256">
        <f>'3. m'!L12</f>
        <v>0</v>
      </c>
      <c r="M11" s="256">
        <f>'3. m'!M12</f>
        <v>0</v>
      </c>
      <c r="N11" s="256">
        <f>'3. m'!N12</f>
        <v>0</v>
      </c>
      <c r="O11" s="256">
        <f>'3. m'!O12</f>
        <v>0</v>
      </c>
      <c r="P11" s="256">
        <f>'3. m'!P12</f>
        <v>0</v>
      </c>
      <c r="Q11" s="279">
        <v>12348</v>
      </c>
      <c r="R11" s="258"/>
      <c r="S11" s="300">
        <f>SUM(K11:R11)</f>
        <v>23653</v>
      </c>
    </row>
    <row r="12" spans="1:19" s="241" customFormat="1" ht="17.25" customHeight="1" thickBot="1">
      <c r="A12" s="313" t="s">
        <v>67</v>
      </c>
      <c r="B12" s="307">
        <f>SUM(B5:B11)</f>
        <v>78439</v>
      </c>
      <c r="C12" s="302">
        <f>SUM(C5:C11)</f>
        <v>21240</v>
      </c>
      <c r="D12" s="302">
        <f>SUM(D5:D11)</f>
        <v>36615</v>
      </c>
      <c r="E12" s="302">
        <f>SUM(E5:E7)</f>
        <v>0</v>
      </c>
      <c r="F12" s="302">
        <f>SUM(F5:F7)</f>
        <v>191</v>
      </c>
      <c r="G12" s="302">
        <f>SUM(G6:G10)</f>
        <v>0</v>
      </c>
      <c r="H12" s="302"/>
      <c r="I12" s="303">
        <f>SUM(I5:I7)</f>
        <v>0</v>
      </c>
      <c r="J12" s="308">
        <f>SUM(J5:J11)</f>
        <v>137437</v>
      </c>
      <c r="K12" s="301">
        <f>SUM(K5:K11)</f>
        <v>24340</v>
      </c>
      <c r="L12" s="302">
        <f>SUM(L10:L11)</f>
        <v>200</v>
      </c>
      <c r="M12" s="302">
        <f>SUM(M10:M11)</f>
        <v>0</v>
      </c>
      <c r="N12" s="302">
        <f>SUM(N10:N11)</f>
        <v>0</v>
      </c>
      <c r="O12" s="302">
        <f>SUM(O10:O11)</f>
        <v>0</v>
      </c>
      <c r="P12" s="302">
        <f>SUM(P5:P11)</f>
        <v>0</v>
      </c>
      <c r="Q12" s="302">
        <f>SUM(Q5:Q11)</f>
        <v>108803</v>
      </c>
      <c r="R12" s="303">
        <f>SUM(R5:R11)</f>
        <v>4094</v>
      </c>
      <c r="S12" s="254">
        <f>SUM(S5:S11)</f>
        <v>137437</v>
      </c>
    </row>
    <row r="13" spans="1:19" s="241" customFormat="1" ht="13.5" thickBot="1">
      <c r="A13" s="242"/>
      <c r="B13" s="242"/>
      <c r="C13" s="242"/>
      <c r="D13" s="242"/>
      <c r="E13" s="242"/>
      <c r="F13" s="242"/>
      <c r="G13" s="242"/>
      <c r="H13" s="242"/>
      <c r="I13" s="242"/>
      <c r="J13" s="243"/>
      <c r="K13" s="242"/>
      <c r="L13" s="242"/>
      <c r="M13" s="242"/>
      <c r="N13" s="242"/>
      <c r="O13" s="242"/>
      <c r="P13" s="242"/>
      <c r="Q13" s="242"/>
      <c r="R13" s="242"/>
      <c r="S13" s="243"/>
    </row>
    <row r="14" spans="1:19" ht="12.75" customHeight="1">
      <c r="A14" s="509" t="s">
        <v>215</v>
      </c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272"/>
      <c r="Q14" s="272"/>
      <c r="R14" s="510" t="s">
        <v>164</v>
      </c>
      <c r="S14" s="513"/>
    </row>
    <row r="15" spans="1:19" ht="21" customHeight="1" thickBot="1">
      <c r="A15" s="511"/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273"/>
      <c r="Q15" s="273"/>
      <c r="R15" s="512"/>
      <c r="S15" s="514"/>
    </row>
    <row r="16" spans="1:19" ht="21" customHeight="1" thickBot="1">
      <c r="A16" s="226"/>
      <c r="B16" s="515" t="s">
        <v>51</v>
      </c>
      <c r="C16" s="516"/>
      <c r="D16" s="516"/>
      <c r="E16" s="516"/>
      <c r="F16" s="516"/>
      <c r="G16" s="516"/>
      <c r="H16" s="516"/>
      <c r="I16" s="516"/>
      <c r="J16" s="517"/>
      <c r="K16" s="515" t="s">
        <v>52</v>
      </c>
      <c r="L16" s="516"/>
      <c r="M16" s="516"/>
      <c r="N16" s="516"/>
      <c r="O16" s="516"/>
      <c r="P16" s="516"/>
      <c r="Q16" s="516"/>
      <c r="R16" s="516"/>
      <c r="S16" s="518"/>
    </row>
    <row r="17" spans="1:19" s="228" customFormat="1" ht="45.75" thickBot="1">
      <c r="A17" s="329" t="s">
        <v>53</v>
      </c>
      <c r="B17" s="314" t="s">
        <v>54</v>
      </c>
      <c r="C17" s="315" t="s">
        <v>55</v>
      </c>
      <c r="D17" s="316" t="s">
        <v>56</v>
      </c>
      <c r="E17" s="316" t="s">
        <v>57</v>
      </c>
      <c r="F17" s="316" t="s">
        <v>58</v>
      </c>
      <c r="G17" s="316" t="s">
        <v>162</v>
      </c>
      <c r="H17" s="317" t="s">
        <v>161</v>
      </c>
      <c r="I17" s="316" t="s">
        <v>59</v>
      </c>
      <c r="J17" s="327" t="s">
        <v>60</v>
      </c>
      <c r="K17" s="319" t="s">
        <v>149</v>
      </c>
      <c r="L17" s="316" t="s">
        <v>61</v>
      </c>
      <c r="M17" s="316" t="s">
        <v>62</v>
      </c>
      <c r="N17" s="320" t="s">
        <v>203</v>
      </c>
      <c r="O17" s="320" t="s">
        <v>63</v>
      </c>
      <c r="P17" s="321" t="s">
        <v>187</v>
      </c>
      <c r="Q17" s="365" t="s">
        <v>220</v>
      </c>
      <c r="R17" s="322" t="s">
        <v>163</v>
      </c>
      <c r="S17" s="326" t="s">
        <v>64</v>
      </c>
    </row>
    <row r="18" spans="1:19" ht="18" customHeight="1">
      <c r="A18" s="328" t="s">
        <v>68</v>
      </c>
      <c r="B18" s="323">
        <f>'3. m'!B15</f>
        <v>3065</v>
      </c>
      <c r="C18" s="285">
        <f>'3. m'!C15</f>
        <v>831</v>
      </c>
      <c r="D18" s="285">
        <f>'3. m'!D15</f>
        <v>91</v>
      </c>
      <c r="E18" s="285">
        <f>'3. m'!E15</f>
        <v>0</v>
      </c>
      <c r="F18" s="285">
        <f>'3. m'!F15</f>
        <v>0</v>
      </c>
      <c r="G18" s="285">
        <f>'3. m'!G15</f>
        <v>0</v>
      </c>
      <c r="H18" s="285">
        <f>'3. m'!H15</f>
        <v>0</v>
      </c>
      <c r="I18" s="324">
        <f>'3. m'!I15</f>
        <v>0</v>
      </c>
      <c r="J18" s="325">
        <f>SUM(B18:I18)</f>
        <v>3987</v>
      </c>
      <c r="K18" s="323">
        <f>'3. m'!K15</f>
        <v>0</v>
      </c>
      <c r="L18" s="285">
        <f>'3. m'!L15</f>
        <v>0</v>
      </c>
      <c r="M18" s="285">
        <f>'3. m'!M15</f>
        <v>0</v>
      </c>
      <c r="N18" s="285">
        <f>'3. m'!N15</f>
        <v>0</v>
      </c>
      <c r="O18" s="285">
        <f>'3. m'!O15</f>
        <v>0</v>
      </c>
      <c r="P18" s="285">
        <f>'3. m'!P15</f>
        <v>0</v>
      </c>
      <c r="Q18" s="287">
        <v>1014</v>
      </c>
      <c r="R18" s="324"/>
      <c r="S18" s="325">
        <f>SUM(K18:R18)</f>
        <v>1014</v>
      </c>
    </row>
    <row r="19" spans="1:19" ht="18" customHeight="1">
      <c r="A19" s="293" t="s">
        <v>69</v>
      </c>
      <c r="B19" s="248">
        <f>'3. m'!B16</f>
        <v>3274</v>
      </c>
      <c r="C19" s="236">
        <f>'3. m'!C16</f>
        <v>870</v>
      </c>
      <c r="D19" s="236">
        <f>'3. m'!D16</f>
        <v>1831</v>
      </c>
      <c r="E19" s="236">
        <f>'3. m'!E16</f>
        <v>0</v>
      </c>
      <c r="F19" s="236">
        <f>'3. m'!F16</f>
        <v>40</v>
      </c>
      <c r="G19" s="236">
        <f>'3. m'!G16</f>
        <v>0</v>
      </c>
      <c r="H19" s="236">
        <f>'3. m'!H16</f>
        <v>0</v>
      </c>
      <c r="I19" s="244">
        <f>'3. m'!I16</f>
        <v>0</v>
      </c>
      <c r="J19" s="284">
        <f>SUM(B19:I19)</f>
        <v>6015</v>
      </c>
      <c r="K19" s="248">
        <f>'3. m'!K16</f>
        <v>0</v>
      </c>
      <c r="L19" s="236">
        <f>'3. m'!L16</f>
        <v>0</v>
      </c>
      <c r="M19" s="236">
        <f>'3. m'!M16</f>
        <v>0</v>
      </c>
      <c r="N19" s="236">
        <f>'3. m'!N16</f>
        <v>0</v>
      </c>
      <c r="O19" s="236">
        <f>'3. m'!O16</f>
        <v>0</v>
      </c>
      <c r="P19" s="236">
        <f>'3. m'!P16</f>
        <v>0</v>
      </c>
      <c r="Q19" s="278"/>
      <c r="R19" s="237">
        <v>7926</v>
      </c>
      <c r="S19" s="284">
        <f>SUM(K19:R19)</f>
        <v>7926</v>
      </c>
    </row>
    <row r="20" spans="1:19" ht="18" customHeight="1">
      <c r="A20" s="293" t="s">
        <v>70</v>
      </c>
      <c r="B20" s="248">
        <f>'3. m'!B17</f>
        <v>0</v>
      </c>
      <c r="C20" s="236">
        <f>'3. m'!C17</f>
        <v>0</v>
      </c>
      <c r="D20" s="236">
        <f>'3. m'!D17</f>
        <v>1855</v>
      </c>
      <c r="E20" s="236">
        <f>'3. m'!E17</f>
        <v>0</v>
      </c>
      <c r="F20" s="236">
        <f>'3. m'!F17</f>
        <v>0</v>
      </c>
      <c r="G20" s="236">
        <f>'3. m'!G17</f>
        <v>0</v>
      </c>
      <c r="H20" s="236">
        <f>'3. m'!H17</f>
        <v>0</v>
      </c>
      <c r="I20" s="244">
        <f>'3. m'!I17</f>
        <v>0</v>
      </c>
      <c r="J20" s="284">
        <f>SUM(B20:I20)</f>
        <v>1855</v>
      </c>
      <c r="K20" s="248">
        <f>'3. m'!K17</f>
        <v>1504</v>
      </c>
      <c r="L20" s="236">
        <f>'3. m'!L17</f>
        <v>0</v>
      </c>
      <c r="M20" s="236">
        <f>'3. m'!M17</f>
        <v>0</v>
      </c>
      <c r="N20" s="236">
        <f>'3. m'!N17</f>
        <v>0</v>
      </c>
      <c r="O20" s="236">
        <f>'3. m'!O17</f>
        <v>0</v>
      </c>
      <c r="P20" s="236">
        <f>'3. m'!P17</f>
        <v>0</v>
      </c>
      <c r="Q20" s="278">
        <v>554</v>
      </c>
      <c r="R20" s="237"/>
      <c r="S20" s="284">
        <f>SUM(K20:R20)</f>
        <v>2058</v>
      </c>
    </row>
    <row r="21" spans="1:19" ht="18" customHeight="1">
      <c r="A21" s="293" t="s">
        <v>71</v>
      </c>
      <c r="B21" s="248">
        <f>'3. m'!B18</f>
        <v>1836</v>
      </c>
      <c r="C21" s="236">
        <f>'3. m'!C18</f>
        <v>487</v>
      </c>
      <c r="D21" s="236">
        <f>'3. m'!D18</f>
        <v>401</v>
      </c>
      <c r="E21" s="236">
        <f>'3. m'!E18</f>
        <v>0</v>
      </c>
      <c r="F21" s="236">
        <f>'3. m'!F18</f>
        <v>0</v>
      </c>
      <c r="G21" s="236">
        <f>'3. m'!G18</f>
        <v>0</v>
      </c>
      <c r="H21" s="236">
        <f>'3. m'!H18</f>
        <v>0</v>
      </c>
      <c r="I21" s="244">
        <f>'3. m'!I18</f>
        <v>0</v>
      </c>
      <c r="J21" s="284">
        <f>SUM(B21:I21)</f>
        <v>2724</v>
      </c>
      <c r="K21" s="248">
        <f>'3. m'!K18</f>
        <v>0</v>
      </c>
      <c r="L21" s="236">
        <f>'3. m'!L18</f>
        <v>0</v>
      </c>
      <c r="M21" s="236">
        <f>'3. m'!M18</f>
        <v>0</v>
      </c>
      <c r="N21" s="236">
        <f>'3. m'!N18</f>
        <v>0</v>
      </c>
      <c r="O21" s="236">
        <f>'3. m'!O18</f>
        <v>0</v>
      </c>
      <c r="P21" s="236">
        <f>'3. m'!P18</f>
        <v>0</v>
      </c>
      <c r="Q21" s="278">
        <v>3583</v>
      </c>
      <c r="R21" s="237"/>
      <c r="S21" s="284">
        <f>SUM(M21:R21)</f>
        <v>3583</v>
      </c>
    </row>
    <row r="22" spans="1:19" ht="13.5" thickBot="1">
      <c r="A22" s="294"/>
      <c r="B22" s="255"/>
      <c r="C22" s="256"/>
      <c r="D22" s="256"/>
      <c r="E22" s="256"/>
      <c r="F22" s="256"/>
      <c r="G22" s="256"/>
      <c r="H22" s="256"/>
      <c r="I22" s="258"/>
      <c r="J22" s="296"/>
      <c r="K22" s="255"/>
      <c r="L22" s="256"/>
      <c r="M22" s="256"/>
      <c r="N22" s="256"/>
      <c r="O22" s="256"/>
      <c r="P22" s="256"/>
      <c r="Q22" s="279"/>
      <c r="R22" s="258"/>
      <c r="S22" s="296"/>
    </row>
    <row r="23" spans="1:19" s="245" customFormat="1" ht="18" customHeight="1" thickBot="1">
      <c r="A23" s="251" t="s">
        <v>72</v>
      </c>
      <c r="B23" s="252">
        <f>SUM(B18:B21)</f>
        <v>8175</v>
      </c>
      <c r="C23" s="252">
        <f aca="true" t="shared" si="1" ref="C23:Q23">SUM(C18:C21)</f>
        <v>2188</v>
      </c>
      <c r="D23" s="252">
        <f t="shared" si="1"/>
        <v>4178</v>
      </c>
      <c r="E23" s="252">
        <f t="shared" si="1"/>
        <v>0</v>
      </c>
      <c r="F23" s="252">
        <f t="shared" si="1"/>
        <v>40</v>
      </c>
      <c r="G23" s="252"/>
      <c r="H23" s="252"/>
      <c r="I23" s="252">
        <f t="shared" si="1"/>
        <v>0</v>
      </c>
      <c r="J23" s="295">
        <f>SUM(J18:J22)</f>
        <v>14581</v>
      </c>
      <c r="K23" s="252">
        <f t="shared" si="1"/>
        <v>1504</v>
      </c>
      <c r="L23" s="252">
        <f t="shared" si="1"/>
        <v>0</v>
      </c>
      <c r="M23" s="252">
        <f t="shared" si="1"/>
        <v>0</v>
      </c>
      <c r="N23" s="252">
        <f t="shared" si="1"/>
        <v>0</v>
      </c>
      <c r="O23" s="252">
        <f t="shared" si="1"/>
        <v>0</v>
      </c>
      <c r="P23" s="252">
        <f t="shared" si="1"/>
        <v>0</v>
      </c>
      <c r="Q23" s="252">
        <f t="shared" si="1"/>
        <v>5151</v>
      </c>
      <c r="R23" s="297">
        <f>SUM(R18:R22)</f>
        <v>7926</v>
      </c>
      <c r="S23" s="298">
        <f>SUM(S18:S22)</f>
        <v>14581</v>
      </c>
    </row>
    <row r="24" spans="1:19" s="241" customFormat="1" ht="12.75">
      <c r="A24" s="239"/>
      <c r="B24" s="246"/>
      <c r="C24" s="246"/>
      <c r="D24" s="246"/>
      <c r="E24" s="246"/>
      <c r="F24" s="246"/>
      <c r="G24" s="246"/>
      <c r="H24" s="246"/>
      <c r="I24" s="246"/>
      <c r="J24" s="240"/>
      <c r="K24" s="246"/>
      <c r="L24" s="246"/>
      <c r="M24" s="246"/>
      <c r="N24" s="246"/>
      <c r="O24" s="246"/>
      <c r="P24" s="246"/>
      <c r="Q24" s="246"/>
      <c r="R24" s="246"/>
      <c r="S24" s="240"/>
    </row>
    <row r="25" spans="1:19" s="241" customFormat="1" ht="13.5" thickBot="1">
      <c r="A25" s="242"/>
      <c r="B25" s="247"/>
      <c r="C25" s="247"/>
      <c r="D25" s="247"/>
      <c r="E25" s="247"/>
      <c r="F25" s="247"/>
      <c r="G25" s="247"/>
      <c r="H25" s="247"/>
      <c r="I25" s="247"/>
      <c r="J25" s="243"/>
      <c r="K25" s="247"/>
      <c r="L25" s="247"/>
      <c r="M25" s="247"/>
      <c r="N25" s="247"/>
      <c r="O25" s="247"/>
      <c r="P25" s="247"/>
      <c r="Q25" s="247"/>
      <c r="R25" s="247"/>
      <c r="S25" s="243"/>
    </row>
    <row r="26" spans="1:19" ht="19.5" customHeight="1">
      <c r="A26" s="509" t="s">
        <v>216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272"/>
      <c r="Q26" s="272"/>
      <c r="R26" s="510" t="s">
        <v>164</v>
      </c>
      <c r="S26" s="513"/>
    </row>
    <row r="27" spans="1:19" ht="21.75" customHeight="1" thickBot="1">
      <c r="A27" s="511"/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273"/>
      <c r="Q27" s="273"/>
      <c r="R27" s="512"/>
      <c r="S27" s="514"/>
    </row>
    <row r="28" spans="1:19" ht="18.75" customHeight="1" thickBot="1">
      <c r="A28" s="226"/>
      <c r="B28" s="515" t="s">
        <v>51</v>
      </c>
      <c r="C28" s="516"/>
      <c r="D28" s="516"/>
      <c r="E28" s="516"/>
      <c r="F28" s="516"/>
      <c r="G28" s="516"/>
      <c r="H28" s="516"/>
      <c r="I28" s="516"/>
      <c r="J28" s="517"/>
      <c r="K28" s="515" t="s">
        <v>52</v>
      </c>
      <c r="L28" s="516"/>
      <c r="M28" s="516"/>
      <c r="N28" s="516"/>
      <c r="O28" s="516"/>
      <c r="P28" s="516"/>
      <c r="Q28" s="516"/>
      <c r="R28" s="516"/>
      <c r="S28" s="518"/>
    </row>
    <row r="29" spans="1:19" ht="43.5" customHeight="1" thickBot="1">
      <c r="A29" s="329" t="s">
        <v>53</v>
      </c>
      <c r="B29" s="314" t="s">
        <v>54</v>
      </c>
      <c r="C29" s="315" t="s">
        <v>55</v>
      </c>
      <c r="D29" s="316" t="s">
        <v>56</v>
      </c>
      <c r="E29" s="316" t="s">
        <v>73</v>
      </c>
      <c r="F29" s="316" t="s">
        <v>58</v>
      </c>
      <c r="G29" s="316" t="s">
        <v>162</v>
      </c>
      <c r="H29" s="317" t="s">
        <v>161</v>
      </c>
      <c r="I29" s="318" t="s">
        <v>59</v>
      </c>
      <c r="J29" s="331" t="s">
        <v>60</v>
      </c>
      <c r="K29" s="319" t="s">
        <v>149</v>
      </c>
      <c r="L29" s="316" t="s">
        <v>61</v>
      </c>
      <c r="M29" s="316" t="s">
        <v>62</v>
      </c>
      <c r="N29" s="320" t="s">
        <v>203</v>
      </c>
      <c r="O29" s="320" t="s">
        <v>63</v>
      </c>
      <c r="P29" s="321" t="s">
        <v>187</v>
      </c>
      <c r="Q29" s="365" t="s">
        <v>220</v>
      </c>
      <c r="R29" s="322" t="s">
        <v>163</v>
      </c>
      <c r="S29" s="326" t="s">
        <v>64</v>
      </c>
    </row>
    <row r="30" spans="1:19" ht="18" customHeight="1">
      <c r="A30" s="328" t="s">
        <v>74</v>
      </c>
      <c r="B30" s="330">
        <f>'3. m'!B21</f>
        <v>0</v>
      </c>
      <c r="C30" s="286">
        <f>'3. m'!C21</f>
        <v>0</v>
      </c>
      <c r="D30" s="286">
        <f>'3. m'!D21</f>
        <v>1576</v>
      </c>
      <c r="E30" s="286">
        <f>'3. m'!E21</f>
        <v>0</v>
      </c>
      <c r="F30" s="286">
        <f>'3. m'!F21</f>
        <v>0</v>
      </c>
      <c r="G30" s="286">
        <f>'3. m'!G21</f>
        <v>0</v>
      </c>
      <c r="H30" s="286">
        <f>'3. m'!H21</f>
        <v>0</v>
      </c>
      <c r="I30" s="234">
        <f>'3. m'!I21</f>
        <v>0</v>
      </c>
      <c r="J30" s="325">
        <f>SUM(B30:I30)</f>
        <v>1576</v>
      </c>
      <c r="K30" s="330">
        <f>'3. m'!K21</f>
        <v>0</v>
      </c>
      <c r="L30" s="286">
        <f>'3. m'!L21</f>
        <v>0</v>
      </c>
      <c r="M30" s="286">
        <f>'3. m'!M21</f>
        <v>0</v>
      </c>
      <c r="N30" s="286">
        <f>'3. m'!N21</f>
        <v>0</v>
      </c>
      <c r="O30" s="286">
        <f>'3. m'!O21</f>
        <v>0</v>
      </c>
      <c r="P30" s="286">
        <f>'3. m'!P21</f>
        <v>0</v>
      </c>
      <c r="Q30" s="519">
        <v>50517</v>
      </c>
      <c r="R30" s="522">
        <v>13872</v>
      </c>
      <c r="S30" s="325">
        <f>SUM(L30:R30)</f>
        <v>64389</v>
      </c>
    </row>
    <row r="31" spans="1:19" s="250" customFormat="1" ht="18" customHeight="1">
      <c r="A31" s="293" t="s">
        <v>76</v>
      </c>
      <c r="B31" s="232">
        <f>'3. m'!B22</f>
        <v>33942</v>
      </c>
      <c r="C31" s="233">
        <f>'3. m'!C22</f>
        <v>8956</v>
      </c>
      <c r="D31" s="233">
        <f>'3. m'!D22</f>
        <v>13782</v>
      </c>
      <c r="E31" s="233">
        <f>'3. m'!E22</f>
        <v>0</v>
      </c>
      <c r="F31" s="233">
        <f>'3. m'!F22</f>
        <v>700</v>
      </c>
      <c r="G31" s="233">
        <f>'3. m'!G22</f>
        <v>0</v>
      </c>
      <c r="H31" s="233">
        <f>'3. m'!H22</f>
        <v>0</v>
      </c>
      <c r="I31" s="237">
        <f>'3. m'!I22</f>
        <v>0</v>
      </c>
      <c r="J31" s="284">
        <f>SUM(B31:I31)</f>
        <v>57380</v>
      </c>
      <c r="K31" s="232">
        <f>'3. m'!K22</f>
        <v>0</v>
      </c>
      <c r="L31" s="233">
        <f>'3. m'!L22</f>
        <v>0</v>
      </c>
      <c r="M31" s="233">
        <f>'3. m'!M22</f>
        <v>0</v>
      </c>
      <c r="N31" s="233">
        <f>'3. m'!N22</f>
        <v>0</v>
      </c>
      <c r="O31" s="233">
        <f>'3. m'!O22</f>
        <v>0</v>
      </c>
      <c r="P31" s="233">
        <f>'3. m'!P22</f>
        <v>0</v>
      </c>
      <c r="Q31" s="520"/>
      <c r="R31" s="523"/>
      <c r="S31" s="284">
        <f>SUM(K31:R31)</f>
        <v>0</v>
      </c>
    </row>
    <row r="32" spans="1:19" ht="18" customHeight="1">
      <c r="A32" s="293" t="s">
        <v>77</v>
      </c>
      <c r="B32" s="232">
        <f>'3. m'!B23</f>
        <v>4283</v>
      </c>
      <c r="C32" s="233">
        <f>'3. m'!C23</f>
        <v>1150</v>
      </c>
      <c r="D32" s="233">
        <f>'3. m'!D23</f>
        <v>0</v>
      </c>
      <c r="E32" s="233">
        <f>'3. m'!E23</f>
        <v>0</v>
      </c>
      <c r="F32" s="233">
        <f>'3. m'!F23</f>
        <v>0</v>
      </c>
      <c r="G32" s="233">
        <f>'3. m'!G23</f>
        <v>0</v>
      </c>
      <c r="H32" s="233">
        <f>'3. m'!H23</f>
        <v>0</v>
      </c>
      <c r="I32" s="237">
        <f>'3. m'!I23</f>
        <v>0</v>
      </c>
      <c r="J32" s="284">
        <f>SUM(B32:I32)</f>
        <v>5433</v>
      </c>
      <c r="K32" s="232">
        <f>'3. m'!K23</f>
        <v>0</v>
      </c>
      <c r="L32" s="233">
        <f>'3. m'!L23</f>
        <v>0</v>
      </c>
      <c r="M32" s="233">
        <f>'3. m'!M23</f>
        <v>0</v>
      </c>
      <c r="N32" s="233">
        <f>'3. m'!N23</f>
        <v>0</v>
      </c>
      <c r="O32" s="233">
        <f>'3. m'!O23</f>
        <v>0</v>
      </c>
      <c r="P32" s="233">
        <f>'3. m'!P23</f>
        <v>0</v>
      </c>
      <c r="Q32" s="521"/>
      <c r="R32" s="524"/>
      <c r="S32" s="284">
        <f>SUM(L32:R32)</f>
        <v>0</v>
      </c>
    </row>
    <row r="33" spans="1:19" ht="13.5" thickBot="1">
      <c r="A33" s="294"/>
      <c r="B33" s="255"/>
      <c r="C33" s="256"/>
      <c r="D33" s="256"/>
      <c r="E33" s="256"/>
      <c r="F33" s="256"/>
      <c r="G33" s="256"/>
      <c r="H33" s="256"/>
      <c r="I33" s="258"/>
      <c r="J33" s="289"/>
      <c r="K33" s="255"/>
      <c r="L33" s="256"/>
      <c r="M33" s="256"/>
      <c r="N33" s="256"/>
      <c r="O33" s="256"/>
      <c r="P33" s="256"/>
      <c r="Q33" s="279"/>
      <c r="R33" s="258"/>
      <c r="S33" s="289"/>
    </row>
    <row r="34" spans="1:19" s="245" customFormat="1" ht="24.75" customHeight="1" thickBot="1">
      <c r="A34" s="251" t="s">
        <v>196</v>
      </c>
      <c r="B34" s="252">
        <f>SUM(B30:B33)</f>
        <v>38225</v>
      </c>
      <c r="C34" s="252">
        <f>SUM(C30:C33)</f>
        <v>10106</v>
      </c>
      <c r="D34" s="252">
        <f>SUM(D30:D33)</f>
        <v>15358</v>
      </c>
      <c r="E34" s="252">
        <f>SUM(E30:E33)</f>
        <v>0</v>
      </c>
      <c r="F34" s="252">
        <f>SUM(F30:F33)</f>
        <v>700</v>
      </c>
      <c r="G34" s="252"/>
      <c r="H34" s="252"/>
      <c r="I34" s="252">
        <f>SUM(I30:I33)</f>
        <v>0</v>
      </c>
      <c r="J34" s="253">
        <f>SUM(J30:J33)</f>
        <v>64389</v>
      </c>
      <c r="K34" s="252"/>
      <c r="L34" s="252">
        <f>SUM(L31:L33)</f>
        <v>0</v>
      </c>
      <c r="M34" s="252">
        <f>SUM(M31:M33)</f>
        <v>0</v>
      </c>
      <c r="N34" s="252">
        <f>SUM(N31:N33)</f>
        <v>0</v>
      </c>
      <c r="O34" s="252">
        <f>SUM(O31:O33)</f>
        <v>0</v>
      </c>
      <c r="P34" s="252">
        <f>SUM(P31:P33)</f>
        <v>0</v>
      </c>
      <c r="Q34" s="252">
        <f>SUM(Q30:Q33)</f>
        <v>50517</v>
      </c>
      <c r="R34" s="252">
        <f>SUM(R30:R33)</f>
        <v>13872</v>
      </c>
      <c r="S34" s="254">
        <f>SUM(S30:S33)</f>
        <v>64389</v>
      </c>
    </row>
    <row r="35" spans="1:19" s="249" customFormat="1" ht="12.75" customHeight="1" thickBo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</row>
    <row r="36" spans="1:19" ht="19.5" customHeight="1">
      <c r="A36" s="509" t="s">
        <v>217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272"/>
      <c r="Q36" s="272"/>
      <c r="R36" s="510" t="s">
        <v>164</v>
      </c>
      <c r="S36" s="513"/>
    </row>
    <row r="37" spans="1:19" ht="21.75" customHeight="1" thickBot="1">
      <c r="A37" s="511"/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273"/>
      <c r="Q37" s="273"/>
      <c r="R37" s="512"/>
      <c r="S37" s="514"/>
    </row>
    <row r="38" spans="1:19" ht="18.75" customHeight="1" thickBot="1">
      <c r="A38" s="226"/>
      <c r="B38" s="515" t="s">
        <v>51</v>
      </c>
      <c r="C38" s="516"/>
      <c r="D38" s="516"/>
      <c r="E38" s="516"/>
      <c r="F38" s="516"/>
      <c r="G38" s="516"/>
      <c r="H38" s="516"/>
      <c r="I38" s="516"/>
      <c r="J38" s="517"/>
      <c r="K38" s="515" t="s">
        <v>52</v>
      </c>
      <c r="L38" s="516"/>
      <c r="M38" s="516"/>
      <c r="N38" s="516"/>
      <c r="O38" s="516"/>
      <c r="P38" s="516"/>
      <c r="Q38" s="516"/>
      <c r="R38" s="516"/>
      <c r="S38" s="518"/>
    </row>
    <row r="39" spans="1:19" ht="43.5" customHeight="1" thickBot="1">
      <c r="A39" s="329" t="s">
        <v>53</v>
      </c>
      <c r="B39" s="314" t="s">
        <v>54</v>
      </c>
      <c r="C39" s="315" t="s">
        <v>55</v>
      </c>
      <c r="D39" s="316" t="s">
        <v>56</v>
      </c>
      <c r="E39" s="316" t="s">
        <v>73</v>
      </c>
      <c r="F39" s="316" t="s">
        <v>58</v>
      </c>
      <c r="G39" s="316" t="s">
        <v>162</v>
      </c>
      <c r="H39" s="317" t="s">
        <v>161</v>
      </c>
      <c r="I39" s="318" t="s">
        <v>59</v>
      </c>
      <c r="J39" s="331" t="s">
        <v>60</v>
      </c>
      <c r="K39" s="319" t="s">
        <v>149</v>
      </c>
      <c r="L39" s="316" t="s">
        <v>61</v>
      </c>
      <c r="M39" s="316" t="s">
        <v>62</v>
      </c>
      <c r="N39" s="320" t="s">
        <v>203</v>
      </c>
      <c r="O39" s="320" t="s">
        <v>63</v>
      </c>
      <c r="P39" s="321" t="s">
        <v>187</v>
      </c>
      <c r="Q39" s="365" t="s">
        <v>220</v>
      </c>
      <c r="R39" s="322" t="s">
        <v>163</v>
      </c>
      <c r="S39" s="326" t="s">
        <v>64</v>
      </c>
    </row>
    <row r="40" spans="1:19" ht="18" customHeight="1">
      <c r="A40" s="338" t="s">
        <v>74</v>
      </c>
      <c r="B40" s="336">
        <f>'3. m'!B26</f>
        <v>5804</v>
      </c>
      <c r="C40" s="286">
        <f>'3. m'!C26</f>
        <v>1575</v>
      </c>
      <c r="D40" s="286">
        <f>'3. m'!D26</f>
        <v>0</v>
      </c>
      <c r="E40" s="286">
        <f>'3. m'!E26</f>
        <v>0</v>
      </c>
      <c r="F40" s="286">
        <f>'3. m'!F26</f>
        <v>0</v>
      </c>
      <c r="G40" s="286">
        <f>'3. m'!G26</f>
        <v>0</v>
      </c>
      <c r="H40" s="286">
        <f>'3. m'!H26</f>
        <v>0</v>
      </c>
      <c r="I40" s="234">
        <f>'3. m'!I26</f>
        <v>0</v>
      </c>
      <c r="J40" s="325">
        <f>SUM(B40:I40)</f>
        <v>7379</v>
      </c>
      <c r="K40" s="330">
        <f>'3. m'!K26</f>
        <v>0</v>
      </c>
      <c r="L40" s="286">
        <f>'3. m'!L26</f>
        <v>0</v>
      </c>
      <c r="M40" s="286">
        <f>'3. m'!M26</f>
        <v>0</v>
      </c>
      <c r="N40" s="286">
        <f>'3. m'!N26</f>
        <v>0</v>
      </c>
      <c r="O40" s="286">
        <f>'3. m'!O26</f>
        <v>0</v>
      </c>
      <c r="P40" s="286">
        <f>'3. m'!P26</f>
        <v>0</v>
      </c>
      <c r="Q40" s="276">
        <v>7379</v>
      </c>
      <c r="R40" s="234"/>
      <c r="S40" s="325">
        <f>SUM(L40:R40)</f>
        <v>7379</v>
      </c>
    </row>
    <row r="41" spans="1:19" s="250" customFormat="1" ht="18" customHeight="1">
      <c r="A41" s="293" t="s">
        <v>76</v>
      </c>
      <c r="B41" s="288">
        <f>'3. m'!B27</f>
        <v>5586</v>
      </c>
      <c r="C41" s="233">
        <f>'3. m'!C27</f>
        <v>1518</v>
      </c>
      <c r="D41" s="233">
        <f>'3. m'!D27</f>
        <v>5735</v>
      </c>
      <c r="E41" s="233">
        <f>'3. m'!E27</f>
        <v>0</v>
      </c>
      <c r="F41" s="233">
        <f>'3. m'!F27</f>
        <v>330</v>
      </c>
      <c r="G41" s="233">
        <f>'3. m'!G27</f>
        <v>0</v>
      </c>
      <c r="H41" s="233">
        <f>'3. m'!H27</f>
        <v>0</v>
      </c>
      <c r="I41" s="237">
        <f>'3. m'!I27</f>
        <v>0</v>
      </c>
      <c r="J41" s="284">
        <f>SUM(B41:I41)</f>
        <v>13169</v>
      </c>
      <c r="K41" s="232">
        <f>'3. m'!K27</f>
        <v>0</v>
      </c>
      <c r="L41" s="233">
        <f>'3. m'!L27</f>
        <v>0</v>
      </c>
      <c r="M41" s="233">
        <f>'3. m'!M27</f>
        <v>0</v>
      </c>
      <c r="N41" s="233">
        <f>'3. m'!N27</f>
        <v>0</v>
      </c>
      <c r="O41" s="233">
        <f>'3. m'!O27</f>
        <v>0</v>
      </c>
      <c r="P41" s="233">
        <f>'3. m'!P27</f>
        <v>0</v>
      </c>
      <c r="Q41" s="277">
        <v>13169</v>
      </c>
      <c r="R41" s="237"/>
      <c r="S41" s="284">
        <f>SUM(K41:R41)</f>
        <v>13169</v>
      </c>
    </row>
    <row r="42" spans="1:19" ht="18" customHeight="1">
      <c r="A42" s="293" t="s">
        <v>77</v>
      </c>
      <c r="B42" s="288">
        <f>'3. m'!B28</f>
        <v>1847</v>
      </c>
      <c r="C42" s="233">
        <f>'3. m'!C28</f>
        <v>505</v>
      </c>
      <c r="D42" s="233">
        <f>'3. m'!D28</f>
        <v>0</v>
      </c>
      <c r="E42" s="233">
        <f>'3. m'!E28</f>
        <v>0</v>
      </c>
      <c r="F42" s="233">
        <f>'3. m'!F28</f>
        <v>0</v>
      </c>
      <c r="G42" s="233">
        <f>'3. m'!G28</f>
        <v>0</v>
      </c>
      <c r="H42" s="233">
        <f>'3. m'!H28</f>
        <v>0</v>
      </c>
      <c r="I42" s="237">
        <f>'3. m'!I28</f>
        <v>0</v>
      </c>
      <c r="J42" s="284">
        <f>SUM(B42:I42)</f>
        <v>2352</v>
      </c>
      <c r="K42" s="232">
        <f>'3. m'!K28</f>
        <v>0</v>
      </c>
      <c r="L42" s="233">
        <f>'3. m'!L28</f>
        <v>0</v>
      </c>
      <c r="M42" s="233">
        <f>'3. m'!M28</f>
        <v>0</v>
      </c>
      <c r="N42" s="233">
        <f>'3. m'!N28</f>
        <v>0</v>
      </c>
      <c r="O42" s="233">
        <f>'3. m'!O28</f>
        <v>0</v>
      </c>
      <c r="P42" s="233">
        <f>'3. m'!P28</f>
        <v>0</v>
      </c>
      <c r="Q42" s="277">
        <v>2352</v>
      </c>
      <c r="R42" s="237"/>
      <c r="S42" s="284">
        <f>SUM(L42:R42)</f>
        <v>2352</v>
      </c>
    </row>
    <row r="43" spans="1:19" ht="13.5" thickBot="1">
      <c r="A43" s="294"/>
      <c r="B43" s="337"/>
      <c r="C43" s="256"/>
      <c r="D43" s="256"/>
      <c r="E43" s="256"/>
      <c r="F43" s="256"/>
      <c r="G43" s="256"/>
      <c r="H43" s="256"/>
      <c r="I43" s="258"/>
      <c r="J43" s="289"/>
      <c r="K43" s="255"/>
      <c r="L43" s="256"/>
      <c r="M43" s="256"/>
      <c r="N43" s="256"/>
      <c r="O43" s="256"/>
      <c r="P43" s="256"/>
      <c r="Q43" s="279"/>
      <c r="R43" s="258"/>
      <c r="S43" s="289"/>
    </row>
    <row r="44" spans="1:19" s="245" customFormat="1" ht="24.75" customHeight="1" thickBot="1">
      <c r="A44" s="333" t="s">
        <v>197</v>
      </c>
      <c r="B44" s="334">
        <f>SUM(B40:B43)</f>
        <v>13237</v>
      </c>
      <c r="C44" s="253">
        <f>SUM(C40:C43)</f>
        <v>3598</v>
      </c>
      <c r="D44" s="253">
        <f>SUM(D40:D43)</f>
        <v>5735</v>
      </c>
      <c r="E44" s="253">
        <f>SUM(E40:E43)</f>
        <v>0</v>
      </c>
      <c r="F44" s="253">
        <f>SUM(F40:F43)</f>
        <v>330</v>
      </c>
      <c r="G44" s="253"/>
      <c r="H44" s="253"/>
      <c r="I44" s="335">
        <f>SUM(I40:I43)</f>
        <v>0</v>
      </c>
      <c r="J44" s="281">
        <f>SUM(J40:J43)</f>
        <v>22900</v>
      </c>
      <c r="K44" s="332"/>
      <c r="L44" s="252">
        <f>SUM(L41:L43)</f>
        <v>0</v>
      </c>
      <c r="M44" s="252">
        <f>SUM(M41:M43)</f>
        <v>0</v>
      </c>
      <c r="N44" s="252">
        <f>SUM(N41:N43)</f>
        <v>0</v>
      </c>
      <c r="O44" s="252">
        <f>SUM(O41:O43)</f>
        <v>0</v>
      </c>
      <c r="P44" s="252">
        <f>SUM(P41:P43)</f>
        <v>0</v>
      </c>
      <c r="Q44" s="252">
        <f>SUM(Q40:Q43)</f>
        <v>22900</v>
      </c>
      <c r="R44" s="252">
        <f>SUM(R40:R43)</f>
        <v>0</v>
      </c>
      <c r="S44" s="254">
        <f>SUM(S40:S43)</f>
        <v>22900</v>
      </c>
    </row>
    <row r="45" spans="1:19" s="245" customFormat="1" ht="24.75" customHeight="1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</row>
    <row r="46" spans="1:19" s="249" customFormat="1" ht="12.75" customHeight="1" thickBot="1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</row>
    <row r="47" spans="1:19" ht="12.75" customHeight="1">
      <c r="A47" s="509" t="s">
        <v>218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272"/>
      <c r="Q47" s="272"/>
      <c r="R47" s="510" t="s">
        <v>164</v>
      </c>
      <c r="S47" s="513"/>
    </row>
    <row r="48" spans="1:19" ht="21" customHeight="1" thickBot="1">
      <c r="A48" s="511"/>
      <c r="B48" s="512"/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273"/>
      <c r="Q48" s="273"/>
      <c r="R48" s="512"/>
      <c r="S48" s="514"/>
    </row>
    <row r="49" spans="1:19" ht="21" customHeight="1" thickBot="1">
      <c r="A49" s="226"/>
      <c r="B49" s="515" t="s">
        <v>51</v>
      </c>
      <c r="C49" s="516"/>
      <c r="D49" s="516"/>
      <c r="E49" s="516"/>
      <c r="F49" s="516"/>
      <c r="G49" s="516"/>
      <c r="H49" s="516"/>
      <c r="I49" s="516"/>
      <c r="J49" s="517"/>
      <c r="K49" s="515" t="s">
        <v>52</v>
      </c>
      <c r="L49" s="516"/>
      <c r="M49" s="516"/>
      <c r="N49" s="516"/>
      <c r="O49" s="516"/>
      <c r="P49" s="516"/>
      <c r="Q49" s="516"/>
      <c r="R49" s="516"/>
      <c r="S49" s="518"/>
    </row>
    <row r="50" spans="1:19" s="228" customFormat="1" ht="48.75" thickBot="1">
      <c r="A50" s="329" t="s">
        <v>53</v>
      </c>
      <c r="B50" s="314" t="s">
        <v>54</v>
      </c>
      <c r="C50" s="315" t="s">
        <v>55</v>
      </c>
      <c r="D50" s="316" t="s">
        <v>56</v>
      </c>
      <c r="E50" s="316" t="s">
        <v>57</v>
      </c>
      <c r="F50" s="316" t="s">
        <v>58</v>
      </c>
      <c r="G50" s="316" t="s">
        <v>162</v>
      </c>
      <c r="H50" s="317" t="s">
        <v>161</v>
      </c>
      <c r="I50" s="318" t="s">
        <v>182</v>
      </c>
      <c r="J50" s="331" t="s">
        <v>60</v>
      </c>
      <c r="K50" s="319" t="s">
        <v>149</v>
      </c>
      <c r="L50" s="316" t="s">
        <v>61</v>
      </c>
      <c r="M50" s="316" t="s">
        <v>62</v>
      </c>
      <c r="N50" s="316" t="s">
        <v>183</v>
      </c>
      <c r="O50" s="320" t="s">
        <v>63</v>
      </c>
      <c r="P50" s="316" t="s">
        <v>191</v>
      </c>
      <c r="Q50" s="365" t="s">
        <v>220</v>
      </c>
      <c r="R50" s="322" t="s">
        <v>163</v>
      </c>
      <c r="S50" s="326" t="s">
        <v>64</v>
      </c>
    </row>
    <row r="51" spans="1:19" ht="18" customHeight="1">
      <c r="A51" s="339" t="s">
        <v>199</v>
      </c>
      <c r="B51" s="229">
        <f>'3. m'!B31</f>
        <v>0</v>
      </c>
      <c r="C51" s="230">
        <f>'3. m'!C31</f>
        <v>0</v>
      </c>
      <c r="D51" s="230">
        <f>'3. m'!D31</f>
        <v>1706</v>
      </c>
      <c r="E51" s="230">
        <f>'3. m'!E31</f>
        <v>0</v>
      </c>
      <c r="F51" s="230">
        <f>'3. m'!F31</f>
        <v>0</v>
      </c>
      <c r="G51" s="230">
        <f>'3. m'!G31</f>
        <v>0</v>
      </c>
      <c r="H51" s="230">
        <f>'3. m'!H31</f>
        <v>0</v>
      </c>
      <c r="I51" s="231">
        <f>'3. m'!I31</f>
        <v>0</v>
      </c>
      <c r="J51" s="283">
        <f>SUM(B51:I51)</f>
        <v>1706</v>
      </c>
      <c r="K51" s="229">
        <f>'3. m'!K31</f>
        <v>0</v>
      </c>
      <c r="L51" s="230">
        <f>'3. m'!L31</f>
        <v>0</v>
      </c>
      <c r="M51" s="230">
        <f>'3. m'!M31</f>
        <v>0</v>
      </c>
      <c r="N51" s="230">
        <f>'3. m'!N31</f>
        <v>0</v>
      </c>
      <c r="O51" s="230">
        <f>'3. m'!O31</f>
        <v>0</v>
      </c>
      <c r="P51" s="230">
        <f>'3. m'!P31</f>
        <v>0</v>
      </c>
      <c r="Q51" s="275"/>
      <c r="R51" s="231"/>
      <c r="S51" s="283">
        <f>SUM(K51:R51)</f>
        <v>0</v>
      </c>
    </row>
    <row r="52" spans="1:19" ht="18" customHeight="1">
      <c r="A52" s="304" t="s">
        <v>200</v>
      </c>
      <c r="B52" s="232">
        <f>'3. m'!B32</f>
        <v>0</v>
      </c>
      <c r="C52" s="233">
        <f>'3. m'!C32</f>
        <v>0</v>
      </c>
      <c r="D52" s="233">
        <f>'3. m'!D32</f>
        <v>9500</v>
      </c>
      <c r="E52" s="233">
        <f>'3. m'!E32</f>
        <v>0</v>
      </c>
      <c r="F52" s="233">
        <f>'3. m'!F32</f>
        <v>10951</v>
      </c>
      <c r="G52" s="233">
        <f>'3. m'!G32</f>
        <v>0</v>
      </c>
      <c r="H52" s="233">
        <f>'3. m'!H32</f>
        <v>0</v>
      </c>
      <c r="I52" s="237">
        <f>'3. m'!I32</f>
        <v>0</v>
      </c>
      <c r="J52" s="284">
        <f aca="true" t="shared" si="2" ref="J52:J77">SUM(B52:I52)</f>
        <v>20451</v>
      </c>
      <c r="K52" s="232">
        <f>'3. m'!K32</f>
        <v>0</v>
      </c>
      <c r="L52" s="233">
        <f>'3. m'!L32</f>
        <v>7487</v>
      </c>
      <c r="M52" s="233">
        <f>'3. m'!M32</f>
        <v>4000</v>
      </c>
      <c r="N52" s="233">
        <f>'3. m'!N32</f>
        <v>0</v>
      </c>
      <c r="O52" s="233">
        <f>'3. m'!O32</f>
        <v>0</v>
      </c>
      <c r="P52" s="233">
        <f>'3. m'!P32</f>
        <v>0</v>
      </c>
      <c r="Q52" s="277"/>
      <c r="R52" s="237"/>
      <c r="S52" s="284">
        <f aca="true" t="shared" si="3" ref="S52:S78">SUM(K52:R52)</f>
        <v>11487</v>
      </c>
    </row>
    <row r="53" spans="1:19" ht="18" customHeight="1">
      <c r="A53" s="304" t="s">
        <v>201</v>
      </c>
      <c r="B53" s="232">
        <f>'3. m'!B33</f>
        <v>0</v>
      </c>
      <c r="C53" s="233">
        <f>'3. m'!C33</f>
        <v>0</v>
      </c>
      <c r="D53" s="233">
        <f>'3. m'!D33</f>
        <v>1008</v>
      </c>
      <c r="E53" s="233">
        <f>'3. m'!E33</f>
        <v>0</v>
      </c>
      <c r="F53" s="233">
        <f>'3. m'!F33</f>
        <v>0</v>
      </c>
      <c r="G53" s="233">
        <f>'3. m'!G33</f>
        <v>0</v>
      </c>
      <c r="H53" s="233">
        <f>'3. m'!H33</f>
        <v>0</v>
      </c>
      <c r="I53" s="237">
        <f>'3. m'!I33</f>
        <v>0</v>
      </c>
      <c r="J53" s="284">
        <f t="shared" si="2"/>
        <v>1008</v>
      </c>
      <c r="K53" s="232">
        <f>'3. m'!K33</f>
        <v>0</v>
      </c>
      <c r="L53" s="233">
        <f>'3. m'!L33</f>
        <v>0</v>
      </c>
      <c r="M53" s="233">
        <f>'3. m'!M33</f>
        <v>0</v>
      </c>
      <c r="N53" s="233">
        <f>'3. m'!N33</f>
        <v>0</v>
      </c>
      <c r="O53" s="233">
        <f>'3. m'!O33</f>
        <v>0</v>
      </c>
      <c r="P53" s="233">
        <f>'3. m'!P33</f>
        <v>0</v>
      </c>
      <c r="Q53" s="277"/>
      <c r="R53" s="237"/>
      <c r="S53" s="284">
        <f t="shared" si="3"/>
        <v>0</v>
      </c>
    </row>
    <row r="54" spans="1:19" ht="18" customHeight="1">
      <c r="A54" s="304" t="s">
        <v>78</v>
      </c>
      <c r="B54" s="232">
        <f>'3. m'!B34</f>
        <v>0</v>
      </c>
      <c r="C54" s="233">
        <f>'3. m'!C34</f>
        <v>0</v>
      </c>
      <c r="D54" s="233">
        <f>'3. m'!D34</f>
        <v>427</v>
      </c>
      <c r="E54" s="233">
        <f>'3. m'!E34</f>
        <v>0</v>
      </c>
      <c r="F54" s="233">
        <f>'3. m'!F34</f>
        <v>0</v>
      </c>
      <c r="G54" s="233">
        <f>'3. m'!G34</f>
        <v>0</v>
      </c>
      <c r="H54" s="233">
        <f>'3. m'!H34</f>
        <v>0</v>
      </c>
      <c r="I54" s="237">
        <f>'3. m'!I34</f>
        <v>0</v>
      </c>
      <c r="J54" s="284">
        <f t="shared" si="2"/>
        <v>427</v>
      </c>
      <c r="K54" s="232">
        <f>'3. m'!K34</f>
        <v>0</v>
      </c>
      <c r="L54" s="233">
        <f>'3. m'!L34</f>
        <v>0</v>
      </c>
      <c r="M54" s="233">
        <f>'3. m'!M34</f>
        <v>0</v>
      </c>
      <c r="N54" s="233">
        <f>'3. m'!N34</f>
        <v>0</v>
      </c>
      <c r="O54" s="233">
        <f>'3. m'!O34</f>
        <v>0</v>
      </c>
      <c r="P54" s="233">
        <f>'3. m'!P34</f>
        <v>0</v>
      </c>
      <c r="Q54" s="277"/>
      <c r="R54" s="237"/>
      <c r="S54" s="284">
        <f t="shared" si="3"/>
        <v>0</v>
      </c>
    </row>
    <row r="55" spans="1:19" ht="18" customHeight="1">
      <c r="A55" s="304" t="s">
        <v>198</v>
      </c>
      <c r="B55" s="232">
        <f>'3. m'!B35</f>
        <v>0</v>
      </c>
      <c r="C55" s="233">
        <f>'3. m'!C35</f>
        <v>0</v>
      </c>
      <c r="D55" s="233">
        <f>'3. m'!D35</f>
        <v>0</v>
      </c>
      <c r="E55" s="233">
        <f>'3. m'!E35</f>
        <v>0</v>
      </c>
      <c r="F55" s="233">
        <f>'3. m'!F35</f>
        <v>0</v>
      </c>
      <c r="G55" s="233">
        <f>'3. m'!G35</f>
        <v>0</v>
      </c>
      <c r="H55" s="233">
        <f>'3. m'!H35</f>
        <v>0</v>
      </c>
      <c r="I55" s="237">
        <f>'3. m'!I35</f>
        <v>0</v>
      </c>
      <c r="J55" s="284">
        <f t="shared" si="2"/>
        <v>0</v>
      </c>
      <c r="K55" s="232">
        <f>'3. m'!K35</f>
        <v>0</v>
      </c>
      <c r="L55" s="233">
        <f>'3. m'!L35</f>
        <v>76400</v>
      </c>
      <c r="M55" s="233">
        <f>'3. m'!M35</f>
        <v>0</v>
      </c>
      <c r="N55" s="233">
        <f>'3. m'!N35</f>
        <v>0</v>
      </c>
      <c r="O55" s="233">
        <f>'3. m'!O35</f>
        <v>0</v>
      </c>
      <c r="P55" s="233">
        <f>'3. m'!P35</f>
        <v>0</v>
      </c>
      <c r="Q55" s="277"/>
      <c r="R55" s="237"/>
      <c r="S55" s="284">
        <f t="shared" si="3"/>
        <v>76400</v>
      </c>
    </row>
    <row r="56" spans="1:19" ht="18" customHeight="1">
      <c r="A56" s="304" t="s">
        <v>188</v>
      </c>
      <c r="B56" s="232">
        <f>'3. m'!B36</f>
        <v>260</v>
      </c>
      <c r="C56" s="233">
        <f>'3. m'!C36</f>
        <v>63</v>
      </c>
      <c r="D56" s="233">
        <f>'3. m'!D36</f>
        <v>0</v>
      </c>
      <c r="E56" s="233">
        <f>'3. m'!E36</f>
        <v>0</v>
      </c>
      <c r="F56" s="233">
        <f>'3. m'!F36</f>
        <v>0</v>
      </c>
      <c r="G56" s="233">
        <f>'3. m'!G36</f>
        <v>0</v>
      </c>
      <c r="H56" s="233">
        <f>'3. m'!H36</f>
        <v>0</v>
      </c>
      <c r="I56" s="237">
        <f>'3. m'!I36</f>
        <v>0</v>
      </c>
      <c r="J56" s="284">
        <f t="shared" si="2"/>
        <v>323</v>
      </c>
      <c r="K56" s="232">
        <f>'3. m'!K36</f>
        <v>0</v>
      </c>
      <c r="L56" s="233">
        <f>'3. m'!L36</f>
        <v>0</v>
      </c>
      <c r="M56" s="233">
        <f>'3. m'!M36</f>
        <v>0</v>
      </c>
      <c r="N56" s="233">
        <f>'3. m'!N36</f>
        <v>0</v>
      </c>
      <c r="O56" s="233">
        <f>'3. m'!O36</f>
        <v>0</v>
      </c>
      <c r="P56" s="233">
        <f>'3. m'!P36</f>
        <v>0</v>
      </c>
      <c r="Q56" s="277"/>
      <c r="R56" s="237"/>
      <c r="S56" s="284">
        <f t="shared" si="3"/>
        <v>0</v>
      </c>
    </row>
    <row r="57" spans="1:19" ht="25.5">
      <c r="A57" s="304" t="s">
        <v>212</v>
      </c>
      <c r="B57" s="232">
        <f>'3. m'!B37</f>
        <v>2815</v>
      </c>
      <c r="C57" s="233">
        <f>'3. m'!C37</f>
        <v>705</v>
      </c>
      <c r="D57" s="233">
        <f>'3. m'!D37</f>
        <v>3442</v>
      </c>
      <c r="E57" s="233">
        <f>'3. m'!E37</f>
        <v>0</v>
      </c>
      <c r="F57" s="233">
        <f>'3. m'!F37</f>
        <v>0</v>
      </c>
      <c r="G57" s="233">
        <f>'3. m'!G37</f>
        <v>0</v>
      </c>
      <c r="H57" s="233">
        <f>'3. m'!H37</f>
        <v>0</v>
      </c>
      <c r="I57" s="237">
        <f>'3. m'!I37</f>
        <v>0</v>
      </c>
      <c r="J57" s="284">
        <f t="shared" si="2"/>
        <v>6962</v>
      </c>
      <c r="K57" s="232">
        <f>'3. m'!K37</f>
        <v>0</v>
      </c>
      <c r="L57" s="233">
        <f>'3. m'!L37</f>
        <v>0</v>
      </c>
      <c r="M57" s="233">
        <f>'3. m'!M37</f>
        <v>0</v>
      </c>
      <c r="N57" s="233">
        <f>'3. m'!N37</f>
        <v>0</v>
      </c>
      <c r="O57" s="233">
        <f>'3. m'!O37</f>
        <v>0</v>
      </c>
      <c r="P57" s="233">
        <f>'3. m'!P37</f>
        <v>0</v>
      </c>
      <c r="Q57" s="277"/>
      <c r="R57" s="237"/>
      <c r="S57" s="284">
        <f t="shared" si="3"/>
        <v>0</v>
      </c>
    </row>
    <row r="58" spans="1:19" ht="18" customHeight="1">
      <c r="A58" s="304" t="s">
        <v>202</v>
      </c>
      <c r="B58" s="232">
        <f>'3. m'!B38</f>
        <v>0</v>
      </c>
      <c r="C58" s="233">
        <f>'3. m'!C38</f>
        <v>0</v>
      </c>
      <c r="D58" s="233">
        <f>'3. m'!D38</f>
        <v>0</v>
      </c>
      <c r="E58" s="233">
        <f>'3. m'!E38</f>
        <v>0</v>
      </c>
      <c r="F58" s="233">
        <f>'3. m'!F38</f>
        <v>0</v>
      </c>
      <c r="G58" s="233">
        <f>'3. m'!G38</f>
        <v>0</v>
      </c>
      <c r="H58" s="233">
        <f>'3. m'!H38</f>
        <v>0</v>
      </c>
      <c r="I58" s="237">
        <f>'3. m'!I38</f>
        <v>0</v>
      </c>
      <c r="J58" s="284">
        <f t="shared" si="2"/>
        <v>0</v>
      </c>
      <c r="K58" s="232">
        <f>'3. m'!K38</f>
        <v>0</v>
      </c>
      <c r="L58" s="233">
        <f>'3. m'!L38</f>
        <v>0</v>
      </c>
      <c r="M58" s="233">
        <f>'3. m'!M38</f>
        <v>0</v>
      </c>
      <c r="N58" s="233">
        <f>'3. m'!N38</f>
        <v>0</v>
      </c>
      <c r="O58" s="233"/>
      <c r="P58" s="233">
        <f>'3. m'!P38</f>
        <v>0</v>
      </c>
      <c r="Q58" s="277">
        <v>42791</v>
      </c>
      <c r="R58" s="237"/>
      <c r="S58" s="284">
        <f t="shared" si="3"/>
        <v>42791</v>
      </c>
    </row>
    <row r="59" spans="1:19" ht="18" customHeight="1">
      <c r="A59" s="304" t="s">
        <v>79</v>
      </c>
      <c r="B59" s="232">
        <f>'3. m'!B39</f>
        <v>0</v>
      </c>
      <c r="C59" s="233">
        <f>'3. m'!C39</f>
        <v>0</v>
      </c>
      <c r="D59" s="233">
        <f>'3. m'!D39</f>
        <v>0</v>
      </c>
      <c r="E59" s="233">
        <f>'3. m'!E39</f>
        <v>0</v>
      </c>
      <c r="F59" s="233">
        <f>'3. m'!F39</f>
        <v>0</v>
      </c>
      <c r="G59" s="233">
        <f>'3. m'!G39</f>
        <v>0</v>
      </c>
      <c r="H59" s="233">
        <f>'3. m'!H39</f>
        <v>0</v>
      </c>
      <c r="I59" s="237">
        <f>'3. m'!I39</f>
        <v>11825</v>
      </c>
      <c r="J59" s="284">
        <f t="shared" si="2"/>
        <v>11825</v>
      </c>
      <c r="K59" s="232">
        <f>'3. m'!K39</f>
        <v>0</v>
      </c>
      <c r="L59" s="233">
        <f>'3. m'!L39</f>
        <v>0</v>
      </c>
      <c r="M59" s="233">
        <f>'3. m'!M39</f>
        <v>0</v>
      </c>
      <c r="N59" s="233">
        <f>'3. m'!N39</f>
        <v>0</v>
      </c>
      <c r="O59" s="233">
        <f>'3. m'!O39</f>
        <v>9985</v>
      </c>
      <c r="P59" s="233">
        <f>'3. m'!P39</f>
        <v>0</v>
      </c>
      <c r="Q59" s="277"/>
      <c r="R59" s="237"/>
      <c r="S59" s="284">
        <f t="shared" si="3"/>
        <v>9985</v>
      </c>
    </row>
    <row r="60" spans="1:19" ht="18" customHeight="1">
      <c r="A60" s="304" t="s">
        <v>80</v>
      </c>
      <c r="B60" s="232">
        <f>'3. m'!B40</f>
        <v>5977</v>
      </c>
      <c r="C60" s="233">
        <f>'3. m'!C40</f>
        <v>1514</v>
      </c>
      <c r="D60" s="233">
        <f>'3. m'!D40</f>
        <v>1250</v>
      </c>
      <c r="E60" s="233">
        <f>'3. m'!E40</f>
        <v>0</v>
      </c>
      <c r="F60" s="233">
        <f>'3. m'!F40</f>
        <v>0</v>
      </c>
      <c r="G60" s="233">
        <f>'3. m'!G40</f>
        <v>0</v>
      </c>
      <c r="H60" s="233">
        <f>'3. m'!H40</f>
        <v>0</v>
      </c>
      <c r="I60" s="237">
        <f>'3. m'!I40</f>
        <v>0</v>
      </c>
      <c r="J60" s="284">
        <f t="shared" si="2"/>
        <v>8741</v>
      </c>
      <c r="K60" s="232">
        <f>'3. m'!K40</f>
        <v>0</v>
      </c>
      <c r="L60" s="233">
        <f>'3. m'!L40</f>
        <v>0</v>
      </c>
      <c r="M60" s="233">
        <f>'3. m'!M40</f>
        <v>0</v>
      </c>
      <c r="N60" s="233">
        <f>'3. m'!N40</f>
        <v>8340</v>
      </c>
      <c r="O60" s="233">
        <f>'3. m'!O40</f>
        <v>0</v>
      </c>
      <c r="P60" s="233">
        <f>'3. m'!P40</f>
        <v>401</v>
      </c>
      <c r="Q60" s="277"/>
      <c r="R60" s="237"/>
      <c r="S60" s="284">
        <f t="shared" si="3"/>
        <v>8741</v>
      </c>
    </row>
    <row r="61" spans="1:20" ht="18" customHeight="1">
      <c r="A61" s="304" t="s">
        <v>81</v>
      </c>
      <c r="B61" s="232">
        <f>'3. m'!B41</f>
        <v>0</v>
      </c>
      <c r="C61" s="233">
        <f>'3. m'!C41</f>
        <v>0</v>
      </c>
      <c r="D61" s="233">
        <f>'3. m'!D41</f>
        <v>0</v>
      </c>
      <c r="E61" s="233">
        <f>'3. m'!E41</f>
        <v>0</v>
      </c>
      <c r="F61" s="233">
        <f>'3. m'!F41</f>
        <v>0</v>
      </c>
      <c r="G61" s="233">
        <f>'3. m'!G41</f>
        <v>0</v>
      </c>
      <c r="H61" s="233">
        <f>'3. m'!H41</f>
        <v>0</v>
      </c>
      <c r="I61" s="237">
        <f>'3. m'!I41</f>
        <v>258</v>
      </c>
      <c r="J61" s="284">
        <f t="shared" si="2"/>
        <v>258</v>
      </c>
      <c r="K61" s="232">
        <f>'3. m'!K41</f>
        <v>0</v>
      </c>
      <c r="L61" s="233">
        <f>'3. m'!L41</f>
        <v>0</v>
      </c>
      <c r="M61" s="233">
        <f>'3. m'!M41</f>
        <v>0</v>
      </c>
      <c r="N61" s="233">
        <f>'3. m'!N41</f>
        <v>258</v>
      </c>
      <c r="O61" s="233">
        <f>'3. m'!O41</f>
        <v>0</v>
      </c>
      <c r="P61" s="233">
        <f>'3. m'!P41</f>
        <v>0</v>
      </c>
      <c r="Q61" s="277"/>
      <c r="R61" s="237"/>
      <c r="S61" s="284">
        <f t="shared" si="3"/>
        <v>258</v>
      </c>
      <c r="T61" s="247"/>
    </row>
    <row r="62" spans="1:20" ht="18" customHeight="1">
      <c r="A62" s="304" t="s">
        <v>186</v>
      </c>
      <c r="B62" s="232">
        <f>'3. m'!B42</f>
        <v>6347</v>
      </c>
      <c r="C62" s="233">
        <f>'3. m'!C42</f>
        <v>1691</v>
      </c>
      <c r="D62" s="233">
        <f>'3. m'!D42</f>
        <v>11625</v>
      </c>
      <c r="E62" s="233">
        <f>'3. m'!E42</f>
        <v>0</v>
      </c>
      <c r="F62" s="233">
        <f>'3. m'!F42</f>
        <v>635</v>
      </c>
      <c r="G62" s="233">
        <f>'3. m'!G42</f>
        <v>0</v>
      </c>
      <c r="H62" s="233">
        <f>'3. m'!H42</f>
        <v>0</v>
      </c>
      <c r="I62" s="237">
        <f>'3. m'!I42</f>
        <v>0</v>
      </c>
      <c r="J62" s="284">
        <f t="shared" si="2"/>
        <v>20298</v>
      </c>
      <c r="K62" s="232">
        <f>'3. m'!K42</f>
        <v>0</v>
      </c>
      <c r="L62" s="233">
        <f>'3. m'!L42</f>
        <v>0</v>
      </c>
      <c r="M62" s="233">
        <f>'3. m'!M42</f>
        <v>0</v>
      </c>
      <c r="N62" s="233">
        <f>'3. m'!N42</f>
        <v>0</v>
      </c>
      <c r="O62" s="233">
        <f>'3. m'!O42</f>
        <v>0</v>
      </c>
      <c r="P62" s="233">
        <f>'3. m'!P42</f>
        <v>0</v>
      </c>
      <c r="Q62" s="277"/>
      <c r="R62" s="237"/>
      <c r="S62" s="284">
        <f t="shared" si="3"/>
        <v>0</v>
      </c>
      <c r="T62" s="247"/>
    </row>
    <row r="63" spans="1:20" ht="38.25">
      <c r="A63" s="304" t="s">
        <v>207</v>
      </c>
      <c r="B63" s="232">
        <f>'3. m'!B43</f>
        <v>0</v>
      </c>
      <c r="C63" s="233">
        <f>'3. m'!C43</f>
        <v>0</v>
      </c>
      <c r="D63" s="233">
        <f>'3. m'!D43</f>
        <v>0</v>
      </c>
      <c r="E63" s="233">
        <f>'3. m'!E43</f>
        <v>0</v>
      </c>
      <c r="F63" s="233">
        <f>'3. m'!F43</f>
        <v>0</v>
      </c>
      <c r="G63" s="233">
        <f>'3. m'!G43</f>
        <v>0</v>
      </c>
      <c r="H63" s="233">
        <f>'3. m'!H43</f>
        <v>0</v>
      </c>
      <c r="I63" s="237">
        <f>'3. m'!I43</f>
        <v>285</v>
      </c>
      <c r="J63" s="284">
        <f t="shared" si="2"/>
        <v>285</v>
      </c>
      <c r="K63" s="232">
        <f>'3. m'!K43</f>
        <v>0</v>
      </c>
      <c r="L63" s="233">
        <f>'3. m'!L43</f>
        <v>0</v>
      </c>
      <c r="M63" s="233">
        <f>'3. m'!M43</f>
        <v>0</v>
      </c>
      <c r="N63" s="233">
        <f>'3. m'!N43</f>
        <v>0</v>
      </c>
      <c r="O63" s="233">
        <f>'3. m'!O43</f>
        <v>0</v>
      </c>
      <c r="P63" s="233">
        <f>'3. m'!P43</f>
        <v>0</v>
      </c>
      <c r="Q63" s="277"/>
      <c r="R63" s="237"/>
      <c r="S63" s="284">
        <f t="shared" si="3"/>
        <v>0</v>
      </c>
      <c r="T63" s="247"/>
    </row>
    <row r="64" spans="1:20" ht="25.5">
      <c r="A64" s="304" t="s">
        <v>208</v>
      </c>
      <c r="B64" s="232">
        <f>'3. m'!B44</f>
        <v>0</v>
      </c>
      <c r="C64" s="233">
        <f>'3. m'!C44</f>
        <v>0</v>
      </c>
      <c r="D64" s="233">
        <f>'3. m'!D44</f>
        <v>0</v>
      </c>
      <c r="E64" s="233">
        <f>'3. m'!E44</f>
        <v>0</v>
      </c>
      <c r="F64" s="233">
        <f>'3. m'!F44</f>
        <v>0</v>
      </c>
      <c r="G64" s="233">
        <f>'3. m'!G44</f>
        <v>0</v>
      </c>
      <c r="H64" s="233">
        <f>'3. m'!H44</f>
        <v>0</v>
      </c>
      <c r="I64" s="237">
        <f>'3. m'!I44</f>
        <v>708</v>
      </c>
      <c r="J64" s="284">
        <f t="shared" si="2"/>
        <v>708</v>
      </c>
      <c r="K64" s="232">
        <f>'3. m'!K44</f>
        <v>0</v>
      </c>
      <c r="L64" s="233">
        <f>'3. m'!L44</f>
        <v>0</v>
      </c>
      <c r="M64" s="233">
        <f>'3. m'!M44</f>
        <v>0</v>
      </c>
      <c r="N64" s="233">
        <f>'3. m'!N44</f>
        <v>0</v>
      </c>
      <c r="O64" s="233">
        <f>'3. m'!O44</f>
        <v>0</v>
      </c>
      <c r="P64" s="233">
        <f>'3. m'!P44</f>
        <v>0</v>
      </c>
      <c r="Q64" s="277"/>
      <c r="R64" s="237"/>
      <c r="S64" s="284">
        <f t="shared" si="3"/>
        <v>0</v>
      </c>
      <c r="T64" s="247"/>
    </row>
    <row r="65" spans="1:20" ht="25.5">
      <c r="A65" s="304" t="s">
        <v>206</v>
      </c>
      <c r="B65" s="232">
        <f>'3. m'!B45</f>
        <v>0</v>
      </c>
      <c r="C65" s="233">
        <f>'3. m'!C45</f>
        <v>0</v>
      </c>
      <c r="D65" s="233">
        <f>'3. m'!D45</f>
        <v>0</v>
      </c>
      <c r="E65" s="233">
        <f>'3. m'!E45</f>
        <v>0</v>
      </c>
      <c r="F65" s="233">
        <f>'3. m'!F45</f>
        <v>0</v>
      </c>
      <c r="G65" s="233">
        <f>'3. m'!G45</f>
        <v>0</v>
      </c>
      <c r="H65" s="233">
        <f>'3. m'!H45</f>
        <v>0</v>
      </c>
      <c r="I65" s="237">
        <f>'3. m'!I45</f>
        <v>925</v>
      </c>
      <c r="J65" s="284">
        <f t="shared" si="2"/>
        <v>925</v>
      </c>
      <c r="K65" s="232">
        <f>'3. m'!K45</f>
        <v>0</v>
      </c>
      <c r="L65" s="233">
        <f>'3. m'!L45</f>
        <v>0</v>
      </c>
      <c r="M65" s="233">
        <f>'3. m'!M45</f>
        <v>0</v>
      </c>
      <c r="N65" s="233">
        <f>'3. m'!N45</f>
        <v>0</v>
      </c>
      <c r="O65" s="233">
        <f>'3. m'!O45</f>
        <v>0</v>
      </c>
      <c r="P65" s="233">
        <f>'3. m'!P45</f>
        <v>0</v>
      </c>
      <c r="Q65" s="277"/>
      <c r="R65" s="237"/>
      <c r="S65" s="284">
        <f t="shared" si="3"/>
        <v>0</v>
      </c>
      <c r="T65" s="247"/>
    </row>
    <row r="66" spans="1:20" ht="25.5">
      <c r="A66" s="304" t="s">
        <v>209</v>
      </c>
      <c r="B66" s="232">
        <f>'3. m'!B46</f>
        <v>0</v>
      </c>
      <c r="C66" s="233">
        <f>'3. m'!C46</f>
        <v>0</v>
      </c>
      <c r="D66" s="233">
        <f>'3. m'!D46</f>
        <v>0</v>
      </c>
      <c r="E66" s="233">
        <f>'3. m'!E46</f>
        <v>0</v>
      </c>
      <c r="F66" s="233">
        <f>'3. m'!F46</f>
        <v>0</v>
      </c>
      <c r="G66" s="233">
        <f>'3. m'!G46</f>
        <v>0</v>
      </c>
      <c r="H66" s="233">
        <f>'3. m'!H46</f>
        <v>0</v>
      </c>
      <c r="I66" s="237">
        <f>'3. m'!I46</f>
        <v>5544</v>
      </c>
      <c r="J66" s="284">
        <f t="shared" si="2"/>
        <v>5544</v>
      </c>
      <c r="K66" s="232">
        <f>'3. m'!K46</f>
        <v>0</v>
      </c>
      <c r="L66" s="233">
        <f>'3. m'!L46</f>
        <v>0</v>
      </c>
      <c r="M66" s="233">
        <f>'3. m'!M46</f>
        <v>0</v>
      </c>
      <c r="N66" s="233">
        <f>'3. m'!N46</f>
        <v>0</v>
      </c>
      <c r="O66" s="233">
        <f>'3. m'!O46</f>
        <v>0</v>
      </c>
      <c r="P66" s="233">
        <f>'3. m'!P46</f>
        <v>0</v>
      </c>
      <c r="Q66" s="277"/>
      <c r="R66" s="237"/>
      <c r="S66" s="284">
        <f t="shared" si="3"/>
        <v>0</v>
      </c>
      <c r="T66" s="247"/>
    </row>
    <row r="67" spans="1:20" ht="38.25">
      <c r="A67" s="304" t="s">
        <v>204</v>
      </c>
      <c r="B67" s="232">
        <f>'3. m'!B47</f>
        <v>0</v>
      </c>
      <c r="C67" s="233">
        <f>'3. m'!C47</f>
        <v>0</v>
      </c>
      <c r="D67" s="233">
        <f>'3. m'!D47</f>
        <v>0</v>
      </c>
      <c r="E67" s="233">
        <f>'3. m'!E47</f>
        <v>0</v>
      </c>
      <c r="F67" s="233">
        <f>'3. m'!F47</f>
        <v>0</v>
      </c>
      <c r="G67" s="233">
        <f>'3. m'!G47</f>
        <v>0</v>
      </c>
      <c r="H67" s="233">
        <f>'3. m'!H47</f>
        <v>0</v>
      </c>
      <c r="I67" s="237">
        <f>'3. m'!I47</f>
        <v>370</v>
      </c>
      <c r="J67" s="284">
        <f t="shared" si="2"/>
        <v>370</v>
      </c>
      <c r="K67" s="232">
        <f>'3. m'!K47</f>
        <v>0</v>
      </c>
      <c r="L67" s="233">
        <f>'3. m'!L47</f>
        <v>0</v>
      </c>
      <c r="M67" s="233">
        <f>'3. m'!M47</f>
        <v>0</v>
      </c>
      <c r="N67" s="233">
        <f>'3. m'!N47</f>
        <v>0</v>
      </c>
      <c r="O67" s="233">
        <f>'3. m'!O47</f>
        <v>0</v>
      </c>
      <c r="P67" s="233">
        <f>'3. m'!P47</f>
        <v>0</v>
      </c>
      <c r="Q67" s="277"/>
      <c r="R67" s="237"/>
      <c r="S67" s="284">
        <f t="shared" si="3"/>
        <v>0</v>
      </c>
      <c r="T67" s="247"/>
    </row>
    <row r="68" spans="1:20" ht="12.75">
      <c r="A68" s="304" t="s">
        <v>84</v>
      </c>
      <c r="B68" s="232">
        <f>'3. m'!B48</f>
        <v>0</v>
      </c>
      <c r="C68" s="233">
        <f>'3. m'!C48</f>
        <v>0</v>
      </c>
      <c r="D68" s="233">
        <f>'3. m'!D48</f>
        <v>0</v>
      </c>
      <c r="E68" s="233">
        <f>'3. m'!E48</f>
        <v>0</v>
      </c>
      <c r="F68" s="233">
        <f>'3. m'!F48</f>
        <v>0</v>
      </c>
      <c r="G68" s="233">
        <f>'3. m'!G48</f>
        <v>0</v>
      </c>
      <c r="H68" s="233">
        <f>'3. m'!H48</f>
        <v>0</v>
      </c>
      <c r="I68" s="237">
        <f>'3. m'!I48</f>
        <v>0</v>
      </c>
      <c r="J68" s="284">
        <f t="shared" si="2"/>
        <v>0</v>
      </c>
      <c r="K68" s="232">
        <f>'3. m'!K48</f>
        <v>0</v>
      </c>
      <c r="L68" s="233">
        <f>'3. m'!L48</f>
        <v>0</v>
      </c>
      <c r="M68" s="233">
        <f>'3. m'!M48</f>
        <v>0</v>
      </c>
      <c r="N68" s="233">
        <f>'3. m'!N48</f>
        <v>0</v>
      </c>
      <c r="O68" s="233">
        <f>'3. m'!O48</f>
        <v>0</v>
      </c>
      <c r="P68" s="233">
        <f>'3. m'!P48</f>
        <v>0</v>
      </c>
      <c r="Q68" s="277"/>
      <c r="R68" s="237"/>
      <c r="S68" s="284">
        <f t="shared" si="3"/>
        <v>0</v>
      </c>
      <c r="T68" s="247"/>
    </row>
    <row r="69" spans="1:20" ht="25.5">
      <c r="A69" s="304" t="s">
        <v>205</v>
      </c>
      <c r="B69" s="232">
        <f>'3. m'!B49</f>
        <v>0</v>
      </c>
      <c r="C69" s="233">
        <f>'3. m'!C49</f>
        <v>0</v>
      </c>
      <c r="D69" s="233">
        <f>'3. m'!D49</f>
        <v>0</v>
      </c>
      <c r="E69" s="233">
        <f>'3. m'!E49</f>
        <v>0</v>
      </c>
      <c r="F69" s="233">
        <f>'3. m'!F49</f>
        <v>0</v>
      </c>
      <c r="G69" s="233">
        <f>'3. m'!G49</f>
        <v>0</v>
      </c>
      <c r="H69" s="233">
        <f>'3. m'!H49</f>
        <v>0</v>
      </c>
      <c r="I69" s="237">
        <f>'3. m'!I49</f>
        <v>3500</v>
      </c>
      <c r="J69" s="284">
        <f t="shared" si="2"/>
        <v>3500</v>
      </c>
      <c r="K69" s="232">
        <f>'3. m'!K49</f>
        <v>0</v>
      </c>
      <c r="L69" s="233">
        <f>'3. m'!L49</f>
        <v>0</v>
      </c>
      <c r="M69" s="233">
        <f>'3. m'!M49</f>
        <v>0</v>
      </c>
      <c r="N69" s="233">
        <f>'3. m'!N49</f>
        <v>0</v>
      </c>
      <c r="O69" s="233">
        <f>'3. m'!O49</f>
        <v>0</v>
      </c>
      <c r="P69" s="233">
        <f>'3. m'!P49</f>
        <v>0</v>
      </c>
      <c r="Q69" s="277"/>
      <c r="R69" s="237"/>
      <c r="S69" s="284">
        <f t="shared" si="3"/>
        <v>0</v>
      </c>
      <c r="T69" s="247"/>
    </row>
    <row r="70" spans="1:20" ht="18" customHeight="1">
      <c r="A70" s="304" t="s">
        <v>210</v>
      </c>
      <c r="B70" s="232">
        <f>'3. m'!B50</f>
        <v>0</v>
      </c>
      <c r="C70" s="233">
        <f>'3. m'!C50</f>
        <v>0</v>
      </c>
      <c r="D70" s="233">
        <f>'3. m'!D50</f>
        <v>0</v>
      </c>
      <c r="E70" s="233">
        <f>'3. m'!E50</f>
        <v>0</v>
      </c>
      <c r="F70" s="233">
        <f>'3. m'!F50</f>
        <v>0</v>
      </c>
      <c r="G70" s="233">
        <f>'3. m'!G50</f>
        <v>0</v>
      </c>
      <c r="H70" s="233">
        <f>'3. m'!H50</f>
        <v>0</v>
      </c>
      <c r="I70" s="237">
        <f>'3. m'!I50</f>
        <v>300</v>
      </c>
      <c r="J70" s="284">
        <f t="shared" si="2"/>
        <v>300</v>
      </c>
      <c r="K70" s="232">
        <f>'3. m'!K50</f>
        <v>0</v>
      </c>
      <c r="L70" s="233">
        <f>'3. m'!L50</f>
        <v>0</v>
      </c>
      <c r="M70" s="233">
        <f>'3. m'!M50</f>
        <v>0</v>
      </c>
      <c r="N70" s="233">
        <f>'3. m'!N50</f>
        <v>0</v>
      </c>
      <c r="O70" s="233">
        <f>'3. m'!O50</f>
        <v>0</v>
      </c>
      <c r="P70" s="233">
        <f>'3. m'!P50</f>
        <v>0</v>
      </c>
      <c r="Q70" s="277"/>
      <c r="R70" s="237"/>
      <c r="S70" s="284">
        <f t="shared" si="3"/>
        <v>0</v>
      </c>
      <c r="T70" s="247"/>
    </row>
    <row r="71" spans="1:20" ht="25.5">
      <c r="A71" s="304" t="s">
        <v>211</v>
      </c>
      <c r="B71" s="232">
        <f>'3. m'!B51</f>
        <v>1170</v>
      </c>
      <c r="C71" s="233">
        <f>'3. m'!C51</f>
        <v>158</v>
      </c>
      <c r="D71" s="233">
        <f>'3. m'!D51</f>
        <v>0</v>
      </c>
      <c r="E71" s="233">
        <f>'3. m'!E51</f>
        <v>0</v>
      </c>
      <c r="F71" s="233">
        <f>'3. m'!F51</f>
        <v>0</v>
      </c>
      <c r="G71" s="233">
        <f>'3. m'!G51</f>
        <v>0</v>
      </c>
      <c r="H71" s="233">
        <f>'3. m'!H51</f>
        <v>0</v>
      </c>
      <c r="I71" s="237">
        <f>'3. m'!I51</f>
        <v>0</v>
      </c>
      <c r="J71" s="284">
        <f t="shared" si="2"/>
        <v>1328</v>
      </c>
      <c r="K71" s="232">
        <f>'3. m'!K51</f>
        <v>0</v>
      </c>
      <c r="L71" s="233">
        <f>'3. m'!L51</f>
        <v>0</v>
      </c>
      <c r="M71" s="233">
        <f>'3. m'!M51</f>
        <v>0</v>
      </c>
      <c r="N71" s="233">
        <f>'3. m'!N51</f>
        <v>0</v>
      </c>
      <c r="O71" s="233">
        <f>'3. m'!O51</f>
        <v>0</v>
      </c>
      <c r="P71" s="233">
        <f>'3. m'!P51</f>
        <v>0</v>
      </c>
      <c r="Q71" s="277"/>
      <c r="R71" s="237"/>
      <c r="S71" s="284">
        <f t="shared" si="3"/>
        <v>0</v>
      </c>
      <c r="T71" s="247"/>
    </row>
    <row r="72" spans="1:20" ht="25.5">
      <c r="A72" s="304" t="s">
        <v>213</v>
      </c>
      <c r="B72" s="232">
        <f>'3. m'!B52</f>
        <v>1586</v>
      </c>
      <c r="C72" s="233">
        <f>'3. m'!C52</f>
        <v>433</v>
      </c>
      <c r="D72" s="233">
        <f>'3. m'!D52</f>
        <v>837</v>
      </c>
      <c r="E72" s="233">
        <f>'3. m'!E52</f>
        <v>0</v>
      </c>
      <c r="F72" s="233">
        <f>'3. m'!F52</f>
        <v>70</v>
      </c>
      <c r="G72" s="233">
        <f>'3. m'!G52</f>
        <v>0</v>
      </c>
      <c r="H72" s="233">
        <f>'3. m'!H52</f>
        <v>0</v>
      </c>
      <c r="I72" s="237">
        <f>'3. m'!I52</f>
        <v>0</v>
      </c>
      <c r="J72" s="284">
        <f t="shared" si="2"/>
        <v>2926</v>
      </c>
      <c r="K72" s="232">
        <f>'3. m'!K52</f>
        <v>0</v>
      </c>
      <c r="L72" s="233">
        <f>'3. m'!L52</f>
        <v>1800</v>
      </c>
      <c r="M72" s="233">
        <f>'3. m'!M52</f>
        <v>0</v>
      </c>
      <c r="N72" s="233">
        <f>'3. m'!N52</f>
        <v>0</v>
      </c>
      <c r="O72" s="233">
        <f>'3. m'!O52</f>
        <v>0</v>
      </c>
      <c r="P72" s="233">
        <f>'3. m'!P52</f>
        <v>0</v>
      </c>
      <c r="Q72" s="277"/>
      <c r="R72" s="237"/>
      <c r="S72" s="284">
        <f t="shared" si="3"/>
        <v>1800</v>
      </c>
      <c r="T72" s="247"/>
    </row>
    <row r="73" spans="1:20" ht="18" customHeight="1">
      <c r="A73" s="304" t="s">
        <v>185</v>
      </c>
      <c r="B73" s="232">
        <f>'3. m'!B53</f>
        <v>0</v>
      </c>
      <c r="C73" s="233">
        <f>'3. m'!C53</f>
        <v>0</v>
      </c>
      <c r="D73" s="233">
        <f>'3. m'!D53</f>
        <v>3000</v>
      </c>
      <c r="E73" s="233">
        <f>'3. m'!E53</f>
        <v>0</v>
      </c>
      <c r="F73" s="233">
        <f>'3. m'!F53</f>
        <v>0</v>
      </c>
      <c r="G73" s="233">
        <f>'3. m'!G53</f>
        <v>0</v>
      </c>
      <c r="H73" s="233">
        <f>'3. m'!H53</f>
        <v>0</v>
      </c>
      <c r="I73" s="237">
        <f>'3. m'!I53</f>
        <v>0</v>
      </c>
      <c r="J73" s="284">
        <f t="shared" si="2"/>
        <v>3000</v>
      </c>
      <c r="K73" s="232">
        <f>'3. m'!K53</f>
        <v>0</v>
      </c>
      <c r="L73" s="233">
        <f>'3. m'!L53</f>
        <v>0</v>
      </c>
      <c r="M73" s="233">
        <f>'3. m'!M53</f>
        <v>0</v>
      </c>
      <c r="N73" s="233">
        <f>'3. m'!N53</f>
        <v>0</v>
      </c>
      <c r="O73" s="233">
        <f>'3. m'!O53</f>
        <v>0</v>
      </c>
      <c r="P73" s="233">
        <f>'3. m'!P53</f>
        <v>0</v>
      </c>
      <c r="Q73" s="277"/>
      <c r="R73" s="237"/>
      <c r="S73" s="284">
        <f t="shared" si="3"/>
        <v>0</v>
      </c>
      <c r="T73" s="247"/>
    </row>
    <row r="74" spans="1:20" ht="18" customHeight="1">
      <c r="A74" s="304" t="s">
        <v>190</v>
      </c>
      <c r="B74" s="232">
        <f>'3. m'!B54</f>
        <v>0</v>
      </c>
      <c r="C74" s="233">
        <f>'3. m'!C54</f>
        <v>0</v>
      </c>
      <c r="D74" s="233">
        <f>'3. m'!D54</f>
        <v>9000</v>
      </c>
      <c r="E74" s="233">
        <f>'3. m'!E54</f>
        <v>0</v>
      </c>
      <c r="F74" s="233">
        <f>'3. m'!F54</f>
        <v>0</v>
      </c>
      <c r="G74" s="233">
        <f>'3. m'!G54</f>
        <v>0</v>
      </c>
      <c r="H74" s="233">
        <f>'3. m'!H54</f>
        <v>0</v>
      </c>
      <c r="I74" s="237">
        <f>'3. m'!I54</f>
        <v>0</v>
      </c>
      <c r="J74" s="284">
        <f t="shared" si="2"/>
        <v>9000</v>
      </c>
      <c r="K74" s="232">
        <f>'3. m'!K54</f>
        <v>0</v>
      </c>
      <c r="L74" s="233">
        <f>'3. m'!L54</f>
        <v>0</v>
      </c>
      <c r="M74" s="233">
        <f>'3. m'!M54</f>
        <v>0</v>
      </c>
      <c r="N74" s="233">
        <f>'3. m'!N54</f>
        <v>0</v>
      </c>
      <c r="O74" s="233">
        <f>'3. m'!O54</f>
        <v>2330</v>
      </c>
      <c r="P74" s="233">
        <f>'3. m'!P54</f>
        <v>0</v>
      </c>
      <c r="Q74" s="277"/>
      <c r="R74" s="237"/>
      <c r="S74" s="284">
        <f t="shared" si="3"/>
        <v>2330</v>
      </c>
      <c r="T74" s="247"/>
    </row>
    <row r="75" spans="1:20" ht="18" customHeight="1">
      <c r="A75" s="304" t="s">
        <v>86</v>
      </c>
      <c r="B75" s="232">
        <f>'3. m'!B55</f>
        <v>0</v>
      </c>
      <c r="C75" s="233">
        <f>'3. m'!C55</f>
        <v>0</v>
      </c>
      <c r="D75" s="233">
        <f>'3. m'!D55</f>
        <v>1515</v>
      </c>
      <c r="E75" s="233">
        <f>'3. m'!E55</f>
        <v>0</v>
      </c>
      <c r="F75" s="233">
        <f>'3. m'!F55</f>
        <v>0</v>
      </c>
      <c r="G75" s="233">
        <f>'3. m'!G55</f>
        <v>0</v>
      </c>
      <c r="H75" s="233">
        <f>'3. m'!H55</f>
        <v>0</v>
      </c>
      <c r="I75" s="237">
        <f>'3. m'!I55</f>
        <v>0</v>
      </c>
      <c r="J75" s="284">
        <f t="shared" si="2"/>
        <v>1515</v>
      </c>
      <c r="K75" s="232">
        <f>'3. m'!K55</f>
        <v>0</v>
      </c>
      <c r="L75" s="233">
        <f>'3. m'!L55</f>
        <v>0</v>
      </c>
      <c r="M75" s="233">
        <f>'3. m'!M55</f>
        <v>0</v>
      </c>
      <c r="N75" s="233">
        <f>'3. m'!N55</f>
        <v>0</v>
      </c>
      <c r="O75" s="233">
        <f>'3. m'!O55</f>
        <v>0</v>
      </c>
      <c r="P75" s="233">
        <f>'3. m'!P55</f>
        <v>0</v>
      </c>
      <c r="Q75" s="277"/>
      <c r="R75" s="237"/>
      <c r="S75" s="284">
        <f t="shared" si="3"/>
        <v>0</v>
      </c>
      <c r="T75" s="247"/>
    </row>
    <row r="76" spans="1:20" ht="18" customHeight="1">
      <c r="A76" s="304" t="s">
        <v>87</v>
      </c>
      <c r="B76" s="232">
        <f>'3. m'!B56</f>
        <v>3220</v>
      </c>
      <c r="C76" s="233">
        <f>'3. m'!C56</f>
        <v>827</v>
      </c>
      <c r="D76" s="233">
        <f>'3. m'!D56</f>
        <v>5429</v>
      </c>
      <c r="E76" s="233">
        <f>'3. m'!E56</f>
        <v>0</v>
      </c>
      <c r="F76" s="233">
        <f>'3. m'!F56</f>
        <v>400</v>
      </c>
      <c r="G76" s="233">
        <f>'3. m'!G56</f>
        <v>0</v>
      </c>
      <c r="H76" s="233">
        <f>'3. m'!H56</f>
        <v>0</v>
      </c>
      <c r="I76" s="237">
        <f>'3. m'!I56</f>
        <v>0</v>
      </c>
      <c r="J76" s="284">
        <f t="shared" si="2"/>
        <v>9876</v>
      </c>
      <c r="K76" s="232">
        <f>'3. m'!K56</f>
        <v>0</v>
      </c>
      <c r="L76" s="233">
        <f>'3. m'!L56</f>
        <v>0</v>
      </c>
      <c r="M76" s="233">
        <f>'3. m'!M56</f>
        <v>0</v>
      </c>
      <c r="N76" s="233">
        <f>'3. m'!N56</f>
        <v>0</v>
      </c>
      <c r="O76" s="233">
        <f>'3. m'!O56</f>
        <v>0</v>
      </c>
      <c r="P76" s="233">
        <f>'3. m'!P56</f>
        <v>0</v>
      </c>
      <c r="Q76" s="277"/>
      <c r="R76" s="237"/>
      <c r="S76" s="284">
        <f t="shared" si="3"/>
        <v>0</v>
      </c>
      <c r="T76" s="247"/>
    </row>
    <row r="77" spans="1:20" ht="18" customHeight="1">
      <c r="A77" s="305" t="s">
        <v>88</v>
      </c>
      <c r="B77" s="232">
        <f>'3. m'!B57</f>
        <v>0</v>
      </c>
      <c r="C77" s="233">
        <f>'3. m'!C57</f>
        <v>0</v>
      </c>
      <c r="D77" s="233">
        <f>'3. m'!D57</f>
        <v>9903</v>
      </c>
      <c r="E77" s="233">
        <f>'3. m'!E57</f>
        <v>0</v>
      </c>
      <c r="F77" s="233">
        <f>'3. m'!F57</f>
        <v>0</v>
      </c>
      <c r="G77" s="233">
        <f>'3. m'!G57</f>
        <v>0</v>
      </c>
      <c r="H77" s="233">
        <f>'3. m'!H57</f>
        <v>0</v>
      </c>
      <c r="I77" s="237">
        <f>'3. m'!I57</f>
        <v>0</v>
      </c>
      <c r="J77" s="284">
        <f t="shared" si="2"/>
        <v>9903</v>
      </c>
      <c r="K77" s="232">
        <f>'3. m'!K57</f>
        <v>0</v>
      </c>
      <c r="L77" s="233">
        <f>'3. m'!L57</f>
        <v>0</v>
      </c>
      <c r="M77" s="233">
        <f>'3. m'!M57</f>
        <v>0</v>
      </c>
      <c r="N77" s="233">
        <f>'3. m'!N57</f>
        <v>0</v>
      </c>
      <c r="O77" s="233">
        <f>'3. m'!O57</f>
        <v>0</v>
      </c>
      <c r="P77" s="233">
        <f>'3. m'!P57</f>
        <v>0</v>
      </c>
      <c r="Q77" s="277"/>
      <c r="R77" s="237"/>
      <c r="S77" s="284">
        <f t="shared" si="3"/>
        <v>0</v>
      </c>
      <c r="T77" s="247"/>
    </row>
    <row r="78" spans="1:20" ht="18" customHeight="1" thickBot="1">
      <c r="A78" s="306" t="s">
        <v>75</v>
      </c>
      <c r="B78" s="255">
        <f>'3. m'!B58</f>
        <v>11915</v>
      </c>
      <c r="C78" s="256">
        <f>'3. m'!C58</f>
        <v>3060</v>
      </c>
      <c r="D78" s="256">
        <f>'3. m'!D58</f>
        <v>16572</v>
      </c>
      <c r="E78" s="256">
        <f>'3. m'!E58</f>
        <v>0</v>
      </c>
      <c r="F78" s="256">
        <f>'3. m'!F58</f>
        <v>191</v>
      </c>
      <c r="G78" s="256">
        <f>'3. m'!G58</f>
        <v>0</v>
      </c>
      <c r="H78" s="256">
        <f>'3. m'!H58</f>
        <v>0</v>
      </c>
      <c r="I78" s="258">
        <f>'3. m'!I58</f>
        <v>1280</v>
      </c>
      <c r="J78" s="289">
        <f>SUM(B78:I78)</f>
        <v>33018</v>
      </c>
      <c r="K78" s="255">
        <f>'3. m'!K58</f>
        <v>0</v>
      </c>
      <c r="L78" s="256">
        <f>'3. m'!L58</f>
        <v>0</v>
      </c>
      <c r="M78" s="256">
        <f>'3. m'!M58</f>
        <v>0</v>
      </c>
      <c r="N78" s="256">
        <f>'3. m'!N58</f>
        <v>0</v>
      </c>
      <c r="O78" s="256">
        <f>'3. m'!O58</f>
        <v>0</v>
      </c>
      <c r="P78" s="256">
        <f>'3. m'!P58</f>
        <v>26297</v>
      </c>
      <c r="Q78" s="279"/>
      <c r="R78" s="258"/>
      <c r="S78" s="289">
        <f t="shared" si="3"/>
        <v>26297</v>
      </c>
      <c r="T78" s="247"/>
    </row>
    <row r="79" spans="1:19" s="245" customFormat="1" ht="33.75" customHeight="1" thickBot="1">
      <c r="A79" s="281" t="s">
        <v>151</v>
      </c>
      <c r="B79" s="334">
        <f>SUM(B51:B78)</f>
        <v>33290</v>
      </c>
      <c r="C79" s="253">
        <f aca="true" t="shared" si="4" ref="C79:K79">SUM(C51:C78)</f>
        <v>8451</v>
      </c>
      <c r="D79" s="253">
        <f t="shared" si="4"/>
        <v>75214</v>
      </c>
      <c r="E79" s="253">
        <f t="shared" si="4"/>
        <v>0</v>
      </c>
      <c r="F79" s="253">
        <f t="shared" si="4"/>
        <v>12247</v>
      </c>
      <c r="G79" s="253">
        <f t="shared" si="4"/>
        <v>0</v>
      </c>
      <c r="H79" s="253">
        <f t="shared" si="4"/>
        <v>0</v>
      </c>
      <c r="I79" s="335">
        <f t="shared" si="4"/>
        <v>24995</v>
      </c>
      <c r="J79" s="308">
        <f>SUM(J51:J78)</f>
        <v>154197</v>
      </c>
      <c r="K79" s="334">
        <f t="shared" si="4"/>
        <v>0</v>
      </c>
      <c r="L79" s="253">
        <f>SUM(L48:L78,L26:L47)</f>
        <v>85687</v>
      </c>
      <c r="M79" s="253">
        <f>SUM(M5:M35,M36:M47,M48:M65,M66:M77,)</f>
        <v>4000</v>
      </c>
      <c r="N79" s="253">
        <f>SUM(N5:N35,N36:N47,N48:N65,N66:N77,)</f>
        <v>8598</v>
      </c>
      <c r="O79" s="253">
        <f>SUM(O48:O78,O26:O47)</f>
        <v>12315</v>
      </c>
      <c r="P79" s="253">
        <f>SUM(P48:P78,P26:P47)</f>
        <v>26698</v>
      </c>
      <c r="Q79" s="366">
        <f>SUM(Q51:Q78)</f>
        <v>42791</v>
      </c>
      <c r="R79" s="335"/>
      <c r="S79" s="308">
        <f>SUM(S51:S78)</f>
        <v>180089</v>
      </c>
    </row>
  </sheetData>
  <sheetProtection/>
  <mergeCells count="22">
    <mergeCell ref="B38:J38"/>
    <mergeCell ref="K38:S38"/>
    <mergeCell ref="Q30:Q32"/>
    <mergeCell ref="R30:R32"/>
    <mergeCell ref="B28:J28"/>
    <mergeCell ref="K28:S28"/>
    <mergeCell ref="B49:J49"/>
    <mergeCell ref="K49:S49"/>
    <mergeCell ref="A47:O48"/>
    <mergeCell ref="R47:S48"/>
    <mergeCell ref="A36:O37"/>
    <mergeCell ref="R36:S37"/>
    <mergeCell ref="A26:O27"/>
    <mergeCell ref="R26:S27"/>
    <mergeCell ref="A1:O2"/>
    <mergeCell ref="R1:S2"/>
    <mergeCell ref="B3:J3"/>
    <mergeCell ref="K3:S3"/>
    <mergeCell ref="B16:J16"/>
    <mergeCell ref="K16:S16"/>
    <mergeCell ref="A14:O15"/>
    <mergeCell ref="R14:S15"/>
  </mergeCells>
  <printOptions horizontalCentered="1"/>
  <pageMargins left="0.7874015748031497" right="0.7874015748031497" top="0.7" bottom="0.3" header="0.31" footer="0.2"/>
  <pageSetup horizontalDpi="600" verticalDpi="600" orientation="landscape" paperSize="9" scale="70" r:id="rId1"/>
  <headerFooter alignWithMargins="0">
    <oddFooter>&amp;C&amp;P</oddFooter>
  </headerFooter>
  <rowBreaks count="4" manualBreakCount="4">
    <brk id="13" max="255" man="1"/>
    <brk id="25" max="255" man="1"/>
    <brk id="34" max="255" man="1"/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M48"/>
  <sheetViews>
    <sheetView zoomScalePageLayoutView="0" workbookViewId="0" topLeftCell="A10">
      <selection activeCell="I29" sqref="I29"/>
    </sheetView>
  </sheetViews>
  <sheetFormatPr defaultColWidth="9.00390625" defaultRowHeight="12.75"/>
  <cols>
    <col min="1" max="1" width="18.00390625" style="0" customWidth="1"/>
    <col min="2" max="2" width="0.12890625" style="0" customWidth="1"/>
    <col min="5" max="5" width="11.125" style="0" customWidth="1"/>
    <col min="6" max="6" width="11.875" style="0" customWidth="1"/>
    <col min="7" max="7" width="0.12890625" style="0" customWidth="1"/>
    <col min="8" max="8" width="11.25390625" style="0" customWidth="1"/>
    <col min="9" max="9" width="15.875" style="0" customWidth="1"/>
    <col min="10" max="10" width="0.12890625" style="0" customWidth="1"/>
  </cols>
  <sheetData>
    <row r="2" ht="12.75">
      <c r="C2" t="s">
        <v>91</v>
      </c>
    </row>
    <row r="3" ht="12.75">
      <c r="C3" t="s">
        <v>92</v>
      </c>
    </row>
    <row r="4" ht="12.75">
      <c r="C4" t="s">
        <v>93</v>
      </c>
    </row>
    <row r="5" ht="12.75">
      <c r="C5" t="s">
        <v>94</v>
      </c>
    </row>
    <row r="9" ht="13.5" thickBot="1"/>
    <row r="10" spans="1:10" s="119" customFormat="1" ht="15">
      <c r="A10" s="114"/>
      <c r="B10" s="115"/>
      <c r="C10" s="116" t="s">
        <v>293</v>
      </c>
      <c r="D10" s="116"/>
      <c r="E10" s="116"/>
      <c r="F10" s="116"/>
      <c r="G10" s="116"/>
      <c r="H10" s="116"/>
      <c r="I10" s="117"/>
      <c r="J10" s="118"/>
    </row>
    <row r="11" spans="1:10" ht="12.75">
      <c r="A11" s="23"/>
      <c r="B11" s="1"/>
      <c r="C11" s="1"/>
      <c r="D11" s="1"/>
      <c r="E11" s="1"/>
      <c r="F11" s="1"/>
      <c r="G11" s="1"/>
      <c r="H11" s="1"/>
      <c r="I11" s="1"/>
      <c r="J11" s="16"/>
    </row>
    <row r="12" spans="1:10" ht="13.5" thickBot="1">
      <c r="A12" s="21"/>
      <c r="B12" s="22"/>
      <c r="C12" s="22"/>
      <c r="D12" s="22"/>
      <c r="E12" s="22"/>
      <c r="F12" s="22"/>
      <c r="G12" s="22"/>
      <c r="H12" s="22"/>
      <c r="I12" s="22"/>
      <c r="J12" s="17"/>
    </row>
    <row r="13" spans="1:10" ht="12.75" customHeight="1">
      <c r="A13" s="19"/>
      <c r="B13" s="20"/>
      <c r="C13" s="20"/>
      <c r="D13" s="20"/>
      <c r="E13" s="20"/>
      <c r="F13" s="20"/>
      <c r="G13" s="15"/>
      <c r="H13" s="525" t="s">
        <v>170</v>
      </c>
      <c r="I13" s="526"/>
      <c r="J13" s="16"/>
    </row>
    <row r="14" spans="1:10" ht="12.75">
      <c r="A14" s="23"/>
      <c r="B14" s="1"/>
      <c r="C14" s="1"/>
      <c r="D14" s="1"/>
      <c r="E14" s="1"/>
      <c r="F14" s="1"/>
      <c r="G14" s="16"/>
      <c r="H14" s="527"/>
      <c r="I14" s="528"/>
      <c r="J14" s="16"/>
    </row>
    <row r="15" spans="1:10" ht="12.75">
      <c r="A15" s="23"/>
      <c r="B15" s="1"/>
      <c r="C15" s="1"/>
      <c r="D15" s="1"/>
      <c r="E15" s="1"/>
      <c r="F15" s="1"/>
      <c r="G15" s="16"/>
      <c r="H15" s="527"/>
      <c r="I15" s="528"/>
      <c r="J15" s="16"/>
    </row>
    <row r="16" spans="1:10" ht="12.75">
      <c r="A16" s="120" t="s">
        <v>168</v>
      </c>
      <c r="B16" s="1"/>
      <c r="C16" s="1"/>
      <c r="D16" s="1"/>
      <c r="E16" s="1"/>
      <c r="F16" s="1"/>
      <c r="G16" s="16"/>
      <c r="H16" s="527"/>
      <c r="I16" s="528"/>
      <c r="J16" s="16"/>
    </row>
    <row r="17" spans="1:10" ht="12.75">
      <c r="A17" s="23"/>
      <c r="B17" s="1"/>
      <c r="C17" s="1"/>
      <c r="D17" s="1"/>
      <c r="E17" s="1"/>
      <c r="F17" s="1"/>
      <c r="G17" s="16"/>
      <c r="H17" s="527"/>
      <c r="I17" s="528"/>
      <c r="J17" s="16"/>
    </row>
    <row r="18" spans="1:10" ht="13.5" thickBot="1">
      <c r="A18" s="23"/>
      <c r="B18" s="1"/>
      <c r="C18" s="1"/>
      <c r="D18" s="1"/>
      <c r="E18" s="1"/>
      <c r="F18" s="1"/>
      <c r="G18" s="16"/>
      <c r="H18" s="529"/>
      <c r="I18" s="530"/>
      <c r="J18" s="16"/>
    </row>
    <row r="19" spans="1:10" ht="20.25" customHeight="1">
      <c r="A19" s="121" t="s">
        <v>95</v>
      </c>
      <c r="B19" s="122"/>
      <c r="C19" s="122"/>
      <c r="D19" s="122"/>
      <c r="E19" s="123"/>
      <c r="F19" s="123"/>
      <c r="G19" s="15"/>
      <c r="H19" s="531" t="s">
        <v>15</v>
      </c>
      <c r="I19" s="532"/>
      <c r="J19" s="15"/>
    </row>
    <row r="20" spans="1:10" ht="12.75">
      <c r="A20" s="124" t="s">
        <v>96</v>
      </c>
      <c r="B20" s="1"/>
      <c r="C20" s="1"/>
      <c r="D20" s="1"/>
      <c r="E20" s="1"/>
      <c r="F20" s="1"/>
      <c r="G20" s="16"/>
      <c r="H20" s="1"/>
      <c r="I20" s="1"/>
      <c r="J20" s="16"/>
    </row>
    <row r="21" spans="1:10" ht="12.75">
      <c r="A21" s="23"/>
      <c r="B21" s="1"/>
      <c r="C21" s="1"/>
      <c r="D21" s="1"/>
      <c r="E21" s="1"/>
      <c r="F21" s="125" t="s">
        <v>21</v>
      </c>
      <c r="G21" s="16"/>
      <c r="H21" s="1"/>
      <c r="I21" s="125"/>
      <c r="J21" s="16"/>
    </row>
    <row r="22" spans="1:10" ht="13.5" thickBot="1">
      <c r="A22" s="21"/>
      <c r="B22" s="22"/>
      <c r="C22" s="22"/>
      <c r="D22" s="22"/>
      <c r="E22" s="22"/>
      <c r="F22" s="45" t="s">
        <v>21</v>
      </c>
      <c r="G22" s="17"/>
      <c r="H22" s="22"/>
      <c r="I22" s="45"/>
      <c r="J22" s="17"/>
    </row>
    <row r="23" spans="1:10" ht="12.75">
      <c r="A23" s="23"/>
      <c r="B23" s="1"/>
      <c r="C23" s="1"/>
      <c r="D23" s="1"/>
      <c r="E23" s="1"/>
      <c r="F23" s="126"/>
      <c r="G23" s="16"/>
      <c r="H23" s="1"/>
      <c r="I23" s="6"/>
      <c r="J23" s="16"/>
    </row>
    <row r="24" spans="1:10" ht="12.75">
      <c r="A24" s="23"/>
      <c r="B24" s="1"/>
      <c r="C24" s="1"/>
      <c r="D24" s="1"/>
      <c r="E24" s="1"/>
      <c r="F24" s="127"/>
      <c r="G24" s="16"/>
      <c r="H24" s="1"/>
      <c r="I24" s="71"/>
      <c r="J24" s="16"/>
    </row>
    <row r="25" spans="1:10" ht="12.75">
      <c r="A25" s="23" t="s">
        <v>97</v>
      </c>
      <c r="B25" s="1"/>
      <c r="C25" s="1"/>
      <c r="D25" s="1"/>
      <c r="E25" s="1"/>
      <c r="F25" s="128" t="s">
        <v>21</v>
      </c>
      <c r="G25" s="16"/>
      <c r="H25" s="1"/>
      <c r="I25" s="71">
        <v>9985</v>
      </c>
      <c r="J25" s="16"/>
    </row>
    <row r="26" spans="1:13" ht="14.25">
      <c r="A26" s="23" t="s">
        <v>98</v>
      </c>
      <c r="B26" s="1"/>
      <c r="C26" s="1"/>
      <c r="D26" s="1"/>
      <c r="E26" s="1"/>
      <c r="F26" s="128" t="s">
        <v>21</v>
      </c>
      <c r="G26" s="16"/>
      <c r="H26" s="1"/>
      <c r="I26" s="71">
        <v>1840</v>
      </c>
      <c r="J26" s="16"/>
      <c r="M26" s="129"/>
    </row>
    <row r="27" spans="1:10" ht="12.75">
      <c r="A27" s="23" t="s">
        <v>99</v>
      </c>
      <c r="B27" s="1"/>
      <c r="C27" s="1"/>
      <c r="D27" s="1"/>
      <c r="E27" s="1"/>
      <c r="F27" s="128" t="s">
        <v>21</v>
      </c>
      <c r="G27" s="16"/>
      <c r="H27" s="1"/>
      <c r="I27" s="71">
        <v>258</v>
      </c>
      <c r="J27" s="16"/>
    </row>
    <row r="28" spans="1:10" ht="12.75">
      <c r="A28" s="23" t="s">
        <v>100</v>
      </c>
      <c r="B28" s="1"/>
      <c r="C28" s="1"/>
      <c r="D28" s="1"/>
      <c r="E28" s="1"/>
      <c r="F28" s="128" t="s">
        <v>21</v>
      </c>
      <c r="G28" s="16"/>
      <c r="H28" s="1"/>
      <c r="I28" s="71">
        <v>630</v>
      </c>
      <c r="J28" s="16"/>
    </row>
    <row r="29" spans="1:10" ht="12.75">
      <c r="A29" s="23" t="s">
        <v>101</v>
      </c>
      <c r="B29" s="1"/>
      <c r="C29" s="1"/>
      <c r="D29" s="1"/>
      <c r="E29" s="1"/>
      <c r="F29" s="128" t="s">
        <v>21</v>
      </c>
      <c r="G29" s="16"/>
      <c r="H29" s="1"/>
      <c r="I29" s="71">
        <v>379</v>
      </c>
      <c r="J29" s="16"/>
    </row>
    <row r="30" spans="1:10" ht="12.75">
      <c r="A30" s="23" t="s">
        <v>102</v>
      </c>
      <c r="B30" s="1"/>
      <c r="C30" s="1"/>
      <c r="D30" s="1"/>
      <c r="E30" s="1"/>
      <c r="F30" s="128" t="s">
        <v>21</v>
      </c>
      <c r="G30" s="16"/>
      <c r="H30" s="1"/>
      <c r="I30" s="71">
        <v>46</v>
      </c>
      <c r="J30" s="16"/>
    </row>
    <row r="31" spans="1:10" ht="12.75">
      <c r="A31" s="23" t="s">
        <v>292</v>
      </c>
      <c r="B31" s="1"/>
      <c r="C31" s="1"/>
      <c r="D31" s="1"/>
      <c r="E31" s="1"/>
      <c r="F31" s="128" t="s">
        <v>21</v>
      </c>
      <c r="G31" s="16"/>
      <c r="H31" s="1"/>
      <c r="I31" s="71">
        <v>225</v>
      </c>
      <c r="J31" s="16"/>
    </row>
    <row r="32" spans="1:10" ht="12.75">
      <c r="A32" s="23"/>
      <c r="B32" s="1"/>
      <c r="C32" s="1"/>
      <c r="D32" s="1"/>
      <c r="E32" s="1"/>
      <c r="F32" s="128"/>
      <c r="G32" s="16"/>
      <c r="H32" s="1"/>
      <c r="I32" s="71"/>
      <c r="J32" s="16"/>
    </row>
    <row r="33" spans="1:10" ht="12.75">
      <c r="A33" s="130"/>
      <c r="B33" s="1"/>
      <c r="C33" s="1"/>
      <c r="D33" s="1"/>
      <c r="E33" s="1"/>
      <c r="F33" s="128"/>
      <c r="G33" s="16"/>
      <c r="H33" s="1"/>
      <c r="I33" s="71"/>
      <c r="J33" s="16"/>
    </row>
    <row r="34" spans="1:10" ht="12.75">
      <c r="A34" s="130" t="s">
        <v>178</v>
      </c>
      <c r="B34" s="1"/>
      <c r="C34" s="1"/>
      <c r="D34" s="1"/>
      <c r="E34" s="1"/>
      <c r="F34" s="128"/>
      <c r="G34" s="16"/>
      <c r="H34" s="1"/>
      <c r="I34" s="71">
        <v>300</v>
      </c>
      <c r="J34" s="16"/>
    </row>
    <row r="35" spans="1:10" ht="13.5" thickBot="1">
      <c r="A35" s="130"/>
      <c r="B35" s="1"/>
      <c r="C35" s="1"/>
      <c r="D35" s="1"/>
      <c r="E35" s="1"/>
      <c r="F35" s="128"/>
      <c r="G35" s="16"/>
      <c r="H35" s="1"/>
      <c r="I35" s="71"/>
      <c r="J35" s="16"/>
    </row>
    <row r="36" spans="1:10" s="5" customFormat="1" ht="21" customHeight="1" thickBot="1">
      <c r="A36" s="131" t="s">
        <v>103</v>
      </c>
      <c r="B36" s="8"/>
      <c r="C36" s="8"/>
      <c r="D36" s="8"/>
      <c r="E36" s="8"/>
      <c r="F36" s="132"/>
      <c r="G36" s="133"/>
      <c r="H36" s="8"/>
      <c r="I36" s="134">
        <f>SUM(I25:I35)</f>
        <v>13663</v>
      </c>
      <c r="J36" s="133"/>
    </row>
    <row r="37" spans="1:10" s="5" customFormat="1" ht="21" customHeight="1">
      <c r="A37" s="135"/>
      <c r="B37" s="6"/>
      <c r="C37" s="6"/>
      <c r="D37" s="6"/>
      <c r="E37" s="6"/>
      <c r="F37" s="136"/>
      <c r="G37" s="6"/>
      <c r="H37" s="6"/>
      <c r="I37" s="137"/>
      <c r="J37" s="6"/>
    </row>
    <row r="38" spans="1:10" s="5" customFormat="1" ht="21" customHeight="1" thickBot="1">
      <c r="A38" s="135"/>
      <c r="B38" s="6"/>
      <c r="C38" s="6"/>
      <c r="D38" s="6"/>
      <c r="E38" s="6"/>
      <c r="F38" s="136"/>
      <c r="G38" s="6"/>
      <c r="H38" s="6"/>
      <c r="I38" s="137"/>
      <c r="J38" s="6"/>
    </row>
    <row r="39" spans="1:10" ht="12.75">
      <c r="A39" s="121" t="s">
        <v>104</v>
      </c>
      <c r="B39" s="122"/>
      <c r="C39" s="122"/>
      <c r="D39" s="122"/>
      <c r="E39" s="20"/>
      <c r="F39" s="20"/>
      <c r="G39" s="15"/>
      <c r="H39" s="19"/>
      <c r="I39" s="77" t="s">
        <v>105</v>
      </c>
      <c r="J39" s="15"/>
    </row>
    <row r="40" spans="1:10" ht="13.5" thickBot="1">
      <c r="A40" s="21"/>
      <c r="B40" s="22"/>
      <c r="C40" s="22"/>
      <c r="D40" s="22"/>
      <c r="E40" s="22"/>
      <c r="F40" s="22"/>
      <c r="G40" s="17"/>
      <c r="H40" s="21"/>
      <c r="I40" s="22"/>
      <c r="J40" s="17"/>
    </row>
    <row r="41" spans="1:10" ht="12.75">
      <c r="A41" s="23"/>
      <c r="B41" s="1"/>
      <c r="C41" s="1"/>
      <c r="D41" s="1"/>
      <c r="E41" s="1"/>
      <c r="F41" s="1"/>
      <c r="G41" s="16"/>
      <c r="H41" s="23"/>
      <c r="I41" s="1"/>
      <c r="J41" s="16"/>
    </row>
    <row r="42" spans="1:10" ht="15">
      <c r="A42" s="23"/>
      <c r="B42" s="1"/>
      <c r="C42" s="1"/>
      <c r="D42" s="1"/>
      <c r="E42" s="1"/>
      <c r="F42" s="1"/>
      <c r="G42" s="16"/>
      <c r="H42" s="23"/>
      <c r="I42" s="137">
        <v>0</v>
      </c>
      <c r="J42" s="16"/>
    </row>
    <row r="43" spans="1:10" ht="12.75">
      <c r="A43" s="23"/>
      <c r="B43" s="1"/>
      <c r="C43" s="1"/>
      <c r="D43" s="1"/>
      <c r="E43" s="1"/>
      <c r="F43" s="1"/>
      <c r="G43" s="16"/>
      <c r="H43" s="23"/>
      <c r="I43" s="1"/>
      <c r="J43" s="16"/>
    </row>
    <row r="44" spans="1:10" ht="12.75">
      <c r="A44" s="23"/>
      <c r="B44" s="1"/>
      <c r="C44" s="1"/>
      <c r="D44" s="1"/>
      <c r="E44" s="1"/>
      <c r="F44" s="1"/>
      <c r="G44" s="16"/>
      <c r="H44" s="23"/>
      <c r="I44" s="1"/>
      <c r="J44" s="16"/>
    </row>
    <row r="45" spans="1:10" ht="13.5" thickBot="1">
      <c r="A45" s="23"/>
      <c r="B45" s="1"/>
      <c r="C45" s="1"/>
      <c r="D45" s="1"/>
      <c r="E45" s="1"/>
      <c r="F45" s="1"/>
      <c r="G45" s="16"/>
      <c r="H45" s="23"/>
      <c r="I45" s="1"/>
      <c r="J45" s="16"/>
    </row>
    <row r="46" spans="1:10" ht="23.25" customHeight="1" thickBot="1">
      <c r="A46" s="99" t="s">
        <v>106</v>
      </c>
      <c r="B46" s="138"/>
      <c r="C46" s="138"/>
      <c r="D46" s="138"/>
      <c r="E46" s="138"/>
      <c r="F46" s="138"/>
      <c r="G46" s="139"/>
      <c r="H46" s="99"/>
      <c r="I46" s="140">
        <v>0</v>
      </c>
      <c r="J46" s="39"/>
    </row>
    <row r="47" spans="1:10" ht="12.75" hidden="1">
      <c r="A47" s="23"/>
      <c r="B47" s="1"/>
      <c r="C47" s="1"/>
      <c r="D47" s="1"/>
      <c r="E47" s="1"/>
      <c r="F47" s="1"/>
      <c r="G47" s="16"/>
      <c r="H47" s="23"/>
      <c r="I47" s="1"/>
      <c r="J47" s="16"/>
    </row>
    <row r="48" spans="1:10" ht="13.5" hidden="1" thickBot="1">
      <c r="A48" s="21"/>
      <c r="B48" s="22"/>
      <c r="C48" s="22"/>
      <c r="D48" s="22"/>
      <c r="E48" s="22"/>
      <c r="F48" s="22"/>
      <c r="G48" s="17"/>
      <c r="H48" s="21"/>
      <c r="I48" s="22"/>
      <c r="J48" s="17"/>
    </row>
  </sheetData>
  <sheetProtection/>
  <mergeCells count="2">
    <mergeCell ref="H13:I18"/>
    <mergeCell ref="H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47"/>
  <sheetViews>
    <sheetView zoomScalePageLayoutView="0" workbookViewId="0" topLeftCell="A25">
      <selection activeCell="L17" sqref="L17"/>
    </sheetView>
  </sheetViews>
  <sheetFormatPr defaultColWidth="9.00390625" defaultRowHeight="12.75"/>
  <cols>
    <col min="5" max="5" width="7.00390625" style="0" customWidth="1"/>
    <col min="6" max="6" width="12.875" style="0" customWidth="1"/>
    <col min="7" max="7" width="5.625" style="0" customWidth="1"/>
    <col min="8" max="8" width="13.75390625" style="0" customWidth="1"/>
    <col min="11" max="11" width="10.00390625" style="0" bestFit="1" customWidth="1"/>
  </cols>
  <sheetData>
    <row r="1" spans="1:9" ht="12.75">
      <c r="A1" s="65"/>
      <c r="B1" s="65"/>
      <c r="C1" s="65"/>
      <c r="D1" s="65"/>
      <c r="E1" s="65"/>
      <c r="F1" s="65"/>
      <c r="G1" s="65"/>
      <c r="H1" s="141"/>
      <c r="I1" s="65"/>
    </row>
    <row r="2" spans="1:9" ht="12.75">
      <c r="A2" s="65"/>
      <c r="B2" s="65"/>
      <c r="C2" s="65"/>
      <c r="D2" s="65"/>
      <c r="E2" s="65"/>
      <c r="F2" s="65"/>
      <c r="G2" s="65"/>
      <c r="H2" s="141"/>
      <c r="I2" s="65"/>
    </row>
    <row r="3" spans="1:9" ht="12.75">
      <c r="A3" s="65"/>
      <c r="B3" s="65"/>
      <c r="C3" s="65"/>
      <c r="D3" s="65"/>
      <c r="E3" s="65"/>
      <c r="F3" s="65"/>
      <c r="G3" s="65"/>
      <c r="H3" s="141"/>
      <c r="I3" s="65"/>
    </row>
    <row r="4" spans="1:9" ht="12.75">
      <c r="A4" s="65"/>
      <c r="B4" s="65"/>
      <c r="C4" s="65"/>
      <c r="D4" s="65"/>
      <c r="E4" s="65"/>
      <c r="F4" s="65"/>
      <c r="G4" s="65"/>
      <c r="H4" s="141"/>
      <c r="I4" s="65"/>
    </row>
    <row r="5" spans="1:9" ht="12.75">
      <c r="A5" s="65"/>
      <c r="B5" s="65"/>
      <c r="C5" s="65"/>
      <c r="D5" s="65"/>
      <c r="E5" s="65"/>
      <c r="F5" s="65"/>
      <c r="G5" s="65"/>
      <c r="H5" s="141"/>
      <c r="I5" s="65"/>
    </row>
    <row r="6" spans="1:9" ht="12.75">
      <c r="A6" s="65"/>
      <c r="B6" s="65"/>
      <c r="C6" s="65"/>
      <c r="D6" s="65"/>
      <c r="E6" s="65"/>
      <c r="F6" s="65"/>
      <c r="G6" s="65"/>
      <c r="H6" s="141"/>
      <c r="I6" s="65"/>
    </row>
    <row r="7" spans="1:9" ht="12.75">
      <c r="A7" s="65"/>
      <c r="B7" s="65"/>
      <c r="C7" s="65"/>
      <c r="D7" s="65"/>
      <c r="E7" s="65"/>
      <c r="F7" s="65"/>
      <c r="G7" s="65"/>
      <c r="H7" s="65"/>
      <c r="I7" s="65"/>
    </row>
    <row r="8" spans="1:9" ht="13.5" thickBot="1">
      <c r="A8" s="65"/>
      <c r="B8" s="65"/>
      <c r="C8" s="65"/>
      <c r="D8" s="65"/>
      <c r="E8" s="65"/>
      <c r="F8" s="65"/>
      <c r="G8" s="65"/>
      <c r="H8" s="65"/>
      <c r="I8" s="65"/>
    </row>
    <row r="9" spans="1:14" s="143" customFormat="1" ht="21" customHeight="1">
      <c r="A9" s="533" t="s">
        <v>298</v>
      </c>
      <c r="B9" s="534"/>
      <c r="C9" s="534"/>
      <c r="D9" s="534"/>
      <c r="E9" s="534"/>
      <c r="F9" s="534"/>
      <c r="G9" s="534"/>
      <c r="H9" s="534"/>
      <c r="I9" s="535"/>
      <c r="J9" s="142"/>
      <c r="L9" s="142"/>
      <c r="M9" s="142"/>
      <c r="N9" s="142"/>
    </row>
    <row r="10" spans="1:14" ht="13.5" customHeight="1">
      <c r="A10" s="144"/>
      <c r="B10" s="145"/>
      <c r="C10" s="145"/>
      <c r="D10" s="145"/>
      <c r="E10" s="145"/>
      <c r="F10" s="145"/>
      <c r="G10" s="145"/>
      <c r="H10" s="145"/>
      <c r="I10" s="146"/>
      <c r="L10" s="1"/>
      <c r="M10" s="1"/>
      <c r="N10" s="1"/>
    </row>
    <row r="11" spans="1:14" ht="12.75" customHeight="1" thickBot="1">
      <c r="A11" s="536"/>
      <c r="B11" s="537"/>
      <c r="C11" s="537"/>
      <c r="D11" s="537"/>
      <c r="E11" s="537"/>
      <c r="F11" s="537"/>
      <c r="G11" s="537"/>
      <c r="H11" s="537"/>
      <c r="I11" s="538"/>
      <c r="J11" s="1"/>
      <c r="L11" s="1"/>
      <c r="M11" s="1"/>
      <c r="N11" s="1"/>
    </row>
    <row r="12" spans="1:14" ht="15" customHeight="1">
      <c r="A12" s="147" t="s">
        <v>340</v>
      </c>
      <c r="B12" s="148"/>
      <c r="C12" s="148"/>
      <c r="D12" s="148"/>
      <c r="E12" s="148"/>
      <c r="F12" s="149"/>
      <c r="G12" s="539" t="s">
        <v>169</v>
      </c>
      <c r="H12" s="540"/>
      <c r="I12" s="541"/>
      <c r="L12" s="1"/>
      <c r="M12" s="1"/>
      <c r="N12" s="1"/>
    </row>
    <row r="13" spans="1:14" ht="15" customHeight="1">
      <c r="A13" s="144"/>
      <c r="B13" s="145"/>
      <c r="C13" s="145"/>
      <c r="D13" s="145"/>
      <c r="E13" s="145"/>
      <c r="F13" s="145"/>
      <c r="G13" s="542"/>
      <c r="H13" s="543"/>
      <c r="I13" s="544"/>
      <c r="L13" s="1"/>
      <c r="M13" s="1"/>
      <c r="N13" s="1"/>
    </row>
    <row r="14" spans="1:14" ht="13.5" customHeight="1" thickBot="1">
      <c r="A14" s="150"/>
      <c r="B14" s="151"/>
      <c r="C14" s="151"/>
      <c r="D14" s="151"/>
      <c r="E14" s="151"/>
      <c r="F14" s="151"/>
      <c r="G14" s="545" t="s">
        <v>15</v>
      </c>
      <c r="H14" s="546"/>
      <c r="I14" s="547"/>
      <c r="L14" s="1"/>
      <c r="M14" s="1"/>
      <c r="N14" s="1"/>
    </row>
    <row r="15" spans="1:14" ht="12.75">
      <c r="A15" s="152"/>
      <c r="B15" s="153"/>
      <c r="C15" s="153"/>
      <c r="D15" s="153"/>
      <c r="E15" s="153"/>
      <c r="F15" s="154"/>
      <c r="G15" s="155"/>
      <c r="H15" s="156"/>
      <c r="I15" s="157"/>
      <c r="L15" s="1"/>
      <c r="M15" s="1"/>
      <c r="N15" s="1"/>
    </row>
    <row r="16" spans="1:14" ht="12.75">
      <c r="A16" s="155"/>
      <c r="B16" s="156"/>
      <c r="C16" s="156"/>
      <c r="D16" s="156"/>
      <c r="E16" s="156"/>
      <c r="F16" s="146" t="s">
        <v>21</v>
      </c>
      <c r="G16" s="144"/>
      <c r="H16" s="158"/>
      <c r="I16" s="146"/>
      <c r="L16" s="1"/>
      <c r="M16" s="1"/>
      <c r="N16" s="1"/>
    </row>
    <row r="17" spans="1:14" ht="12.75">
      <c r="A17" s="155"/>
      <c r="B17" s="156"/>
      <c r="C17" s="156"/>
      <c r="D17" s="156"/>
      <c r="E17" s="156"/>
      <c r="F17" s="146" t="s">
        <v>21</v>
      </c>
      <c r="G17" s="144"/>
      <c r="H17" s="158"/>
      <c r="I17" s="146"/>
      <c r="L17" s="1"/>
      <c r="M17" s="1"/>
      <c r="N17" s="1"/>
    </row>
    <row r="18" spans="1:14" ht="12.75">
      <c r="A18" s="159" t="s">
        <v>107</v>
      </c>
      <c r="B18" s="160"/>
      <c r="C18" s="160"/>
      <c r="D18" s="141"/>
      <c r="E18" s="145"/>
      <c r="F18" s="146" t="s">
        <v>21</v>
      </c>
      <c r="G18" s="144"/>
      <c r="H18" s="145"/>
      <c r="I18" s="146"/>
      <c r="L18" s="1"/>
      <c r="M18" s="1"/>
      <c r="N18" s="1"/>
    </row>
    <row r="19" spans="1:14" ht="12.75">
      <c r="A19" s="144"/>
      <c r="B19" s="145"/>
      <c r="C19" s="145"/>
      <c r="D19" s="145"/>
      <c r="E19" s="145"/>
      <c r="F19" s="146"/>
      <c r="G19" s="144"/>
      <c r="H19" s="145"/>
      <c r="I19" s="146"/>
      <c r="L19" s="1"/>
      <c r="M19" s="1"/>
      <c r="N19" s="1"/>
    </row>
    <row r="20" spans="1:14" ht="12.75">
      <c r="A20" s="155"/>
      <c r="B20" s="156"/>
      <c r="C20" s="156"/>
      <c r="D20" s="156"/>
      <c r="E20" s="156"/>
      <c r="F20" s="161" t="s">
        <v>21</v>
      </c>
      <c r="G20" s="162"/>
      <c r="H20" s="163"/>
      <c r="I20" s="161"/>
      <c r="L20" s="1"/>
      <c r="M20" s="1"/>
      <c r="N20" s="1"/>
    </row>
    <row r="21" spans="1:14" ht="12.75">
      <c r="A21" s="155" t="s">
        <v>299</v>
      </c>
      <c r="B21" s="156"/>
      <c r="C21" s="156"/>
      <c r="D21" s="156"/>
      <c r="E21" s="156"/>
      <c r="F21" s="161" t="s">
        <v>21</v>
      </c>
      <c r="G21" s="162"/>
      <c r="H21" s="164">
        <v>125</v>
      </c>
      <c r="I21" s="161"/>
      <c r="L21" s="1"/>
      <c r="M21" s="1"/>
      <c r="N21" s="1"/>
    </row>
    <row r="22" spans="1:14" ht="12.75">
      <c r="A22" s="165" t="s">
        <v>171</v>
      </c>
      <c r="B22" s="156"/>
      <c r="C22" s="156"/>
      <c r="D22" s="156"/>
      <c r="E22" s="156"/>
      <c r="F22" s="161" t="s">
        <v>21</v>
      </c>
      <c r="G22" s="162"/>
      <c r="H22" s="164">
        <v>800</v>
      </c>
      <c r="I22" s="161"/>
      <c r="L22" s="1"/>
      <c r="M22" s="1"/>
      <c r="N22" s="1"/>
    </row>
    <row r="23" spans="1:14" ht="12.75">
      <c r="A23" s="165" t="s">
        <v>70</v>
      </c>
      <c r="B23" s="166"/>
      <c r="C23" s="166"/>
      <c r="D23" s="166"/>
      <c r="E23" s="156"/>
      <c r="F23" s="161"/>
      <c r="G23" s="162"/>
      <c r="H23" s="164">
        <v>800</v>
      </c>
      <c r="I23" s="161"/>
      <c r="L23" s="1"/>
      <c r="M23" s="1"/>
      <c r="N23" s="1"/>
    </row>
    <row r="24" spans="1:9" ht="12.75">
      <c r="A24" s="155" t="s">
        <v>300</v>
      </c>
      <c r="B24" s="156"/>
      <c r="C24" s="156"/>
      <c r="D24" s="156"/>
      <c r="E24" s="156"/>
      <c r="F24" s="161"/>
      <c r="G24" s="162"/>
      <c r="H24" s="164">
        <v>708</v>
      </c>
      <c r="I24" s="161"/>
    </row>
    <row r="25" spans="1:9" ht="12.75">
      <c r="A25" s="165" t="s">
        <v>108</v>
      </c>
      <c r="B25" s="166"/>
      <c r="C25" s="166"/>
      <c r="D25" s="166"/>
      <c r="E25" s="166"/>
      <c r="F25" s="161" t="s">
        <v>21</v>
      </c>
      <c r="G25" s="162"/>
      <c r="H25" s="164">
        <v>264</v>
      </c>
      <c r="I25" s="161"/>
    </row>
    <row r="26" spans="1:9" ht="12.75">
      <c r="A26" s="165" t="s">
        <v>70</v>
      </c>
      <c r="B26" s="166"/>
      <c r="C26" s="166"/>
      <c r="D26" s="166"/>
      <c r="E26" s="166"/>
      <c r="F26" s="161" t="s">
        <v>21</v>
      </c>
      <c r="G26" s="162"/>
      <c r="H26" s="164"/>
      <c r="I26" s="161"/>
    </row>
    <row r="27" spans="1:9" ht="12.75">
      <c r="A27" s="155" t="s">
        <v>301</v>
      </c>
      <c r="B27" s="156"/>
      <c r="C27" s="156"/>
      <c r="D27" s="156"/>
      <c r="E27" s="156"/>
      <c r="F27" s="157" t="s">
        <v>21</v>
      </c>
      <c r="G27" s="155"/>
      <c r="H27" s="164">
        <v>1560</v>
      </c>
      <c r="I27" s="157"/>
    </row>
    <row r="28" spans="1:9" ht="12.75">
      <c r="A28" s="155" t="s">
        <v>302</v>
      </c>
      <c r="B28" s="156"/>
      <c r="C28" s="156"/>
      <c r="D28" s="156"/>
      <c r="E28" s="156"/>
      <c r="F28" s="157"/>
      <c r="G28" s="155"/>
      <c r="H28" s="167">
        <v>3170</v>
      </c>
      <c r="I28" s="157"/>
    </row>
    <row r="29" spans="1:11" ht="12.75">
      <c r="A29" s="159" t="s">
        <v>109</v>
      </c>
      <c r="B29" s="160"/>
      <c r="C29" s="160"/>
      <c r="D29" s="145"/>
      <c r="E29" s="145"/>
      <c r="F29" s="146"/>
      <c r="G29" s="144"/>
      <c r="H29" s="156"/>
      <c r="I29" s="146"/>
      <c r="K29" s="168"/>
    </row>
    <row r="30" spans="1:11" ht="12.75">
      <c r="A30" s="159"/>
      <c r="B30" s="160"/>
      <c r="C30" s="160"/>
      <c r="D30" s="145"/>
      <c r="E30" s="145"/>
      <c r="F30" s="146"/>
      <c r="G30" s="144"/>
      <c r="H30" s="156"/>
      <c r="I30" s="146"/>
      <c r="K30" s="168"/>
    </row>
    <row r="31" spans="1:9" ht="12.75">
      <c r="A31" s="155" t="s">
        <v>110</v>
      </c>
      <c r="B31" s="156"/>
      <c r="C31" s="156"/>
      <c r="D31" s="156"/>
      <c r="E31" s="156"/>
      <c r="F31" s="161" t="s">
        <v>21</v>
      </c>
      <c r="G31" s="162"/>
      <c r="H31" s="169">
        <v>1200</v>
      </c>
      <c r="I31" s="161"/>
    </row>
    <row r="32" spans="1:9" ht="12.75">
      <c r="A32" s="155" t="s">
        <v>111</v>
      </c>
      <c r="B32" s="156"/>
      <c r="C32" s="156"/>
      <c r="D32" s="156"/>
      <c r="E32" s="156"/>
      <c r="F32" s="161" t="s">
        <v>21</v>
      </c>
      <c r="G32" s="162"/>
      <c r="H32" s="169">
        <v>550</v>
      </c>
      <c r="I32" s="161"/>
    </row>
    <row r="33" spans="1:9" ht="12.75">
      <c r="A33" s="155" t="s">
        <v>82</v>
      </c>
      <c r="B33" s="156"/>
      <c r="C33" s="156"/>
      <c r="D33" s="156"/>
      <c r="E33" s="156"/>
      <c r="F33" s="161" t="s">
        <v>21</v>
      </c>
      <c r="G33" s="162"/>
      <c r="H33" s="169">
        <v>1200</v>
      </c>
      <c r="I33" s="161"/>
    </row>
    <row r="34" spans="1:9" ht="12.75">
      <c r="A34" s="165" t="s">
        <v>83</v>
      </c>
      <c r="B34" s="166"/>
      <c r="C34" s="166"/>
      <c r="D34" s="166"/>
      <c r="E34" s="166"/>
      <c r="F34" s="161" t="s">
        <v>21</v>
      </c>
      <c r="G34" s="162"/>
      <c r="H34" s="169">
        <v>370</v>
      </c>
      <c r="I34" s="161"/>
    </row>
    <row r="35" spans="1:13" ht="12.75">
      <c r="A35" s="165"/>
      <c r="B35" s="166"/>
      <c r="C35" s="166"/>
      <c r="D35" s="166"/>
      <c r="E35" s="166"/>
      <c r="F35" s="161" t="s">
        <v>21</v>
      </c>
      <c r="G35" s="162"/>
      <c r="H35" s="169"/>
      <c r="I35" s="161"/>
      <c r="K35" s="1"/>
      <c r="L35" s="156"/>
      <c r="M35" s="156"/>
    </row>
    <row r="36" spans="1:11" ht="12.75">
      <c r="A36" s="165" t="s">
        <v>112</v>
      </c>
      <c r="B36" s="166"/>
      <c r="C36" s="166"/>
      <c r="D36" s="166"/>
      <c r="E36" s="166"/>
      <c r="F36" s="161"/>
      <c r="G36" s="162"/>
      <c r="H36" s="169">
        <v>285</v>
      </c>
      <c r="I36" s="161"/>
      <c r="K36" s="271"/>
    </row>
    <row r="37" spans="1:9" ht="12.75">
      <c r="A37" s="155" t="s">
        <v>85</v>
      </c>
      <c r="B37" s="156"/>
      <c r="C37" s="156"/>
      <c r="D37" s="156"/>
      <c r="E37" s="156"/>
      <c r="F37" s="157" t="s">
        <v>21</v>
      </c>
      <c r="G37" s="155"/>
      <c r="H37" s="169">
        <v>300</v>
      </c>
      <c r="I37" s="157"/>
    </row>
    <row r="38" spans="1:9" ht="12.75">
      <c r="A38" s="155"/>
      <c r="B38" s="156"/>
      <c r="C38" s="156"/>
      <c r="D38" s="156"/>
      <c r="E38" s="156"/>
      <c r="F38" s="157"/>
      <c r="G38" s="155"/>
      <c r="H38" s="169"/>
      <c r="I38" s="157"/>
    </row>
    <row r="39" spans="1:9" ht="13.5" thickBot="1">
      <c r="A39" s="155"/>
      <c r="B39" s="156"/>
      <c r="C39" s="156"/>
      <c r="D39" s="156"/>
      <c r="E39" s="156"/>
      <c r="F39" s="157"/>
      <c r="G39" s="155"/>
      <c r="H39" s="170"/>
      <c r="I39" s="157"/>
    </row>
    <row r="40" spans="1:9" s="143" customFormat="1" ht="15">
      <c r="A40" s="171"/>
      <c r="B40" s="172"/>
      <c r="C40" s="172"/>
      <c r="D40" s="172"/>
      <c r="E40" s="173"/>
      <c r="F40" s="174" t="s">
        <v>21</v>
      </c>
      <c r="G40" s="175"/>
      <c r="H40" s="176"/>
      <c r="I40" s="177"/>
    </row>
    <row r="41" spans="1:9" ht="15.75" customHeight="1" thickBot="1">
      <c r="A41" s="178" t="s">
        <v>113</v>
      </c>
      <c r="B41" s="179"/>
      <c r="C41" s="179"/>
      <c r="D41" s="179"/>
      <c r="E41" s="179"/>
      <c r="F41" s="180"/>
      <c r="G41" s="181"/>
      <c r="H41" s="182">
        <f>SUM(H21:H40)</f>
        <v>11332</v>
      </c>
      <c r="I41" s="180"/>
    </row>
    <row r="42" spans="1:9" ht="12.75">
      <c r="A42" s="183"/>
      <c r="B42" s="183"/>
      <c r="C42" s="183"/>
      <c r="D42" s="183"/>
      <c r="E42" s="183"/>
      <c r="F42" s="183"/>
      <c r="G42" s="183"/>
      <c r="H42" s="183"/>
      <c r="I42" s="183"/>
    </row>
    <row r="43" spans="1:9" ht="12.75">
      <c r="A43" s="183"/>
      <c r="B43" s="183"/>
      <c r="C43" s="183"/>
      <c r="D43" s="183"/>
      <c r="E43" s="183"/>
      <c r="F43" s="183"/>
      <c r="G43" s="183"/>
      <c r="H43" s="183"/>
      <c r="I43" s="183"/>
    </row>
    <row r="44" spans="1:9" ht="12.75">
      <c r="A44" s="183"/>
      <c r="B44" s="183"/>
      <c r="C44" s="183"/>
      <c r="D44" s="183"/>
      <c r="E44" s="183"/>
      <c r="F44" s="183"/>
      <c r="G44" s="183"/>
      <c r="H44" s="183"/>
      <c r="I44" s="183"/>
    </row>
    <row r="45" spans="1:9" ht="15">
      <c r="A45" s="184"/>
      <c r="B45" s="184"/>
      <c r="C45" s="184"/>
      <c r="D45" s="184"/>
      <c r="E45" s="184"/>
      <c r="F45" s="184"/>
      <c r="G45" s="184"/>
      <c r="H45" s="184"/>
      <c r="I45" s="184"/>
    </row>
    <row r="46" spans="1:9" ht="15">
      <c r="A46" s="184"/>
      <c r="B46" s="184"/>
      <c r="C46" s="184"/>
      <c r="D46" s="184"/>
      <c r="E46" s="184"/>
      <c r="F46" s="184"/>
      <c r="G46" s="184"/>
      <c r="H46" s="184"/>
      <c r="I46" s="184"/>
    </row>
    <row r="47" spans="1:9" ht="15">
      <c r="A47" s="184"/>
      <c r="B47" s="184"/>
      <c r="C47" s="184"/>
      <c r="D47" s="184"/>
      <c r="E47" s="184"/>
      <c r="F47" s="184"/>
      <c r="G47" s="184"/>
      <c r="H47" s="184"/>
      <c r="I47" s="184"/>
    </row>
  </sheetData>
  <sheetProtection/>
  <mergeCells count="4">
    <mergeCell ref="A9:I9"/>
    <mergeCell ref="A11:I11"/>
    <mergeCell ref="G12:I13"/>
    <mergeCell ref="G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43"/>
  <sheetViews>
    <sheetView zoomScalePageLayoutView="0" workbookViewId="0" topLeftCell="A7">
      <selection activeCell="H17" sqref="H17"/>
    </sheetView>
  </sheetViews>
  <sheetFormatPr defaultColWidth="9.00390625" defaultRowHeight="12.75"/>
  <cols>
    <col min="3" max="3" width="30.75390625" style="0" customWidth="1"/>
    <col min="4" max="4" width="4.875" style="0" hidden="1" customWidth="1"/>
    <col min="5" max="5" width="7.875" style="0" hidden="1" customWidth="1"/>
    <col min="6" max="6" width="11.875" style="0" hidden="1" customWidth="1"/>
    <col min="7" max="7" width="0.2421875" style="0" hidden="1" customWidth="1"/>
    <col min="8" max="8" width="25.25390625" style="0" customWidth="1"/>
    <col min="9" max="9" width="1.00390625" style="0" hidden="1" customWidth="1"/>
  </cols>
  <sheetData>
    <row r="1" spans="8:9" ht="12.75">
      <c r="H1" s="548"/>
      <c r="I1" s="548"/>
    </row>
    <row r="2" spans="8:9" ht="12.75">
      <c r="H2" s="185"/>
      <c r="I2" s="185"/>
    </row>
    <row r="3" spans="8:9" ht="12.75">
      <c r="H3" s="185"/>
      <c r="I3" s="185"/>
    </row>
    <row r="6" ht="13.5" thickBot="1"/>
    <row r="7" spans="1:9" ht="24.75" customHeight="1">
      <c r="A7" s="186" t="s">
        <v>295</v>
      </c>
      <c r="B7" s="187"/>
      <c r="C7" s="187"/>
      <c r="D7" s="187"/>
      <c r="E7" s="187"/>
      <c r="F7" s="187"/>
      <c r="G7" s="20"/>
      <c r="H7" s="188"/>
      <c r="I7" s="188"/>
    </row>
    <row r="8" spans="1:9" ht="12.75">
      <c r="A8" s="23"/>
      <c r="B8" s="1"/>
      <c r="C8" s="1"/>
      <c r="D8" s="1"/>
      <c r="E8" s="1"/>
      <c r="F8" s="1"/>
      <c r="G8" s="1"/>
      <c r="H8" s="16"/>
      <c r="I8" s="16"/>
    </row>
    <row r="9" spans="1:9" ht="13.5" thickBot="1">
      <c r="A9" s="21"/>
      <c r="B9" s="22"/>
      <c r="C9" s="22"/>
      <c r="D9" s="22"/>
      <c r="E9" s="22"/>
      <c r="F9" s="22"/>
      <c r="G9" s="22"/>
      <c r="H9" s="17"/>
      <c r="I9" s="17"/>
    </row>
    <row r="10" spans="1:9" ht="19.5" customHeight="1" thickBot="1">
      <c r="A10" s="189"/>
      <c r="B10" s="190" t="s">
        <v>114</v>
      </c>
      <c r="C10" s="10"/>
      <c r="D10" s="10"/>
      <c r="E10" s="10"/>
      <c r="F10" s="10"/>
      <c r="G10" s="39"/>
      <c r="H10" s="191" t="s">
        <v>172</v>
      </c>
      <c r="I10" s="39"/>
    </row>
    <row r="11" spans="1:9" ht="12.75">
      <c r="A11" s="19"/>
      <c r="B11" s="20"/>
      <c r="C11" s="20"/>
      <c r="D11" s="20"/>
      <c r="E11" s="15"/>
      <c r="F11" s="20"/>
      <c r="G11" s="20"/>
      <c r="H11" s="265"/>
      <c r="I11" s="192"/>
    </row>
    <row r="12" spans="1:9" ht="13.5" thickBot="1">
      <c r="A12" s="21"/>
      <c r="B12" s="22"/>
      <c r="C12" s="22"/>
      <c r="D12" s="22"/>
      <c r="E12" s="17"/>
      <c r="F12" s="22"/>
      <c r="G12" s="22"/>
      <c r="H12" s="266" t="s">
        <v>15</v>
      </c>
      <c r="I12" s="62"/>
    </row>
    <row r="13" spans="1:9" ht="12.75">
      <c r="A13" s="461"/>
      <c r="B13" s="462"/>
      <c r="C13" s="462"/>
      <c r="D13" s="20"/>
      <c r="E13" s="15"/>
      <c r="F13" s="81"/>
      <c r="G13" s="82"/>
      <c r="H13" s="193"/>
      <c r="I13" s="15"/>
    </row>
    <row r="14" spans="1:9" ht="12.75">
      <c r="A14" s="386" t="s">
        <v>279</v>
      </c>
      <c r="B14" s="65"/>
      <c r="C14" s="65"/>
      <c r="D14" s="1"/>
      <c r="E14" s="16"/>
      <c r="F14" s="82"/>
      <c r="G14" s="82"/>
      <c r="H14" s="193"/>
      <c r="I14" s="16"/>
    </row>
    <row r="15" spans="1:9" ht="12.75">
      <c r="A15" s="270" t="s">
        <v>274</v>
      </c>
      <c r="B15" s="220"/>
      <c r="C15" s="220"/>
      <c r="D15" s="220"/>
      <c r="E15" s="221"/>
      <c r="F15" s="82" t="s">
        <v>249</v>
      </c>
      <c r="G15" s="82">
        <v>3810</v>
      </c>
      <c r="H15" s="82">
        <v>3810</v>
      </c>
      <c r="I15" s="16"/>
    </row>
    <row r="16" spans="1:9" ht="12.75">
      <c r="A16" s="270" t="s">
        <v>275</v>
      </c>
      <c r="B16" s="220"/>
      <c r="C16" s="220"/>
      <c r="D16" s="220"/>
      <c r="E16" s="221"/>
      <c r="F16" s="82" t="s">
        <v>249</v>
      </c>
      <c r="G16" s="82">
        <v>4000</v>
      </c>
      <c r="H16" s="82">
        <v>4191</v>
      </c>
      <c r="I16" s="16"/>
    </row>
    <row r="17" spans="1:9" ht="12.75">
      <c r="A17" s="270"/>
      <c r="B17" s="220"/>
      <c r="C17" s="220"/>
      <c r="D17" s="220"/>
      <c r="E17" s="221"/>
      <c r="F17" s="82"/>
      <c r="G17" s="82"/>
      <c r="H17" s="82"/>
      <c r="I17" s="16"/>
    </row>
    <row r="18" spans="1:9" ht="12.75">
      <c r="A18" s="456" t="s">
        <v>276</v>
      </c>
      <c r="B18" s="457"/>
      <c r="C18" s="457"/>
      <c r="D18" s="57"/>
      <c r="E18" s="58"/>
      <c r="F18" s="82"/>
      <c r="G18" s="82"/>
      <c r="H18" s="82"/>
      <c r="I18" s="16"/>
    </row>
    <row r="19" spans="1:9" ht="12.75">
      <c r="A19" s="423" t="s">
        <v>277</v>
      </c>
      <c r="B19" s="424"/>
      <c r="C19" s="424"/>
      <c r="D19" s="57"/>
      <c r="E19" s="58"/>
      <c r="F19" s="82" t="s">
        <v>249</v>
      </c>
      <c r="G19" s="83">
        <v>1143</v>
      </c>
      <c r="H19" s="83">
        <v>1143</v>
      </c>
      <c r="I19" s="16"/>
    </row>
    <row r="20" spans="1:9" ht="12.75">
      <c r="A20" s="56"/>
      <c r="B20" s="57"/>
      <c r="C20" s="57"/>
      <c r="D20" s="57"/>
      <c r="E20" s="58"/>
      <c r="F20" s="82"/>
      <c r="G20" s="83"/>
      <c r="H20" s="83"/>
      <c r="I20" s="16"/>
    </row>
    <row r="21" spans="1:9" ht="12.75">
      <c r="A21" s="456" t="s">
        <v>278</v>
      </c>
      <c r="B21" s="457"/>
      <c r="C21" s="457"/>
      <c r="D21" s="57"/>
      <c r="E21" s="58"/>
      <c r="F21" s="84"/>
      <c r="G21" s="84"/>
      <c r="H21" s="84"/>
      <c r="I21" s="16"/>
    </row>
    <row r="22" spans="1:9" ht="12.75">
      <c r="A22" s="423" t="s">
        <v>277</v>
      </c>
      <c r="B22" s="424"/>
      <c r="C22" s="424"/>
      <c r="D22" s="424"/>
      <c r="E22" s="425"/>
      <c r="F22" s="82" t="s">
        <v>249</v>
      </c>
      <c r="G22" s="82">
        <v>40</v>
      </c>
      <c r="H22" s="82">
        <v>40</v>
      </c>
      <c r="I22" s="16"/>
    </row>
    <row r="23" spans="1:9" ht="12.75">
      <c r="A23" s="56"/>
      <c r="B23" s="57"/>
      <c r="C23" s="57"/>
      <c r="D23" s="57"/>
      <c r="E23" s="58"/>
      <c r="F23" s="82"/>
      <c r="G23" s="82"/>
      <c r="H23" s="82"/>
      <c r="I23" s="16"/>
    </row>
    <row r="24" spans="1:9" ht="12.75">
      <c r="A24" s="387" t="s">
        <v>281</v>
      </c>
      <c r="B24" s="57"/>
      <c r="C24" s="57"/>
      <c r="D24" s="57"/>
      <c r="E24" s="58"/>
      <c r="F24" s="82"/>
      <c r="G24" s="82"/>
      <c r="H24" s="82"/>
      <c r="I24" s="16"/>
    </row>
    <row r="25" spans="1:9" ht="12.75">
      <c r="A25" s="423" t="s">
        <v>277</v>
      </c>
      <c r="B25" s="424"/>
      <c r="C25" s="424"/>
      <c r="D25" s="424"/>
      <c r="E25" s="425"/>
      <c r="F25" s="82" t="s">
        <v>249</v>
      </c>
      <c r="G25" s="82">
        <v>191</v>
      </c>
      <c r="H25" s="82">
        <v>191</v>
      </c>
      <c r="I25" s="16"/>
    </row>
    <row r="26" spans="1:9" ht="12.75">
      <c r="A26" s="423" t="s">
        <v>285</v>
      </c>
      <c r="B26" s="424"/>
      <c r="C26" s="424"/>
      <c r="D26" s="424"/>
      <c r="E26" s="425"/>
      <c r="F26" s="82" t="s">
        <v>249</v>
      </c>
      <c r="G26" s="82">
        <v>70</v>
      </c>
      <c r="H26" s="82">
        <v>70</v>
      </c>
      <c r="I26" s="16"/>
    </row>
    <row r="27" spans="1:9" ht="12.75">
      <c r="A27" s="56"/>
      <c r="B27" s="57"/>
      <c r="C27" s="57"/>
      <c r="D27" s="57"/>
      <c r="E27" s="58"/>
      <c r="F27" s="82"/>
      <c r="G27" s="82"/>
      <c r="H27" s="82"/>
      <c r="I27" s="16"/>
    </row>
    <row r="28" spans="1:9" ht="12.75">
      <c r="A28" s="387" t="s">
        <v>280</v>
      </c>
      <c r="B28" s="57"/>
      <c r="C28" s="57"/>
      <c r="D28" s="57"/>
      <c r="E28" s="58"/>
      <c r="F28" s="82"/>
      <c r="G28" s="82"/>
      <c r="H28" s="82"/>
      <c r="I28" s="16"/>
    </row>
    <row r="29" spans="1:9" ht="12.75">
      <c r="A29" s="27" t="s">
        <v>282</v>
      </c>
      <c r="B29" s="57"/>
      <c r="C29" s="57"/>
      <c r="D29" s="57"/>
      <c r="E29" s="58"/>
      <c r="F29" s="82" t="s">
        <v>249</v>
      </c>
      <c r="G29" s="82">
        <v>254</v>
      </c>
      <c r="H29" s="82">
        <v>254</v>
      </c>
      <c r="I29" s="16"/>
    </row>
    <row r="30" spans="1:9" ht="12.75">
      <c r="A30" s="56" t="s">
        <v>283</v>
      </c>
      <c r="B30" s="57"/>
      <c r="C30" s="57"/>
      <c r="D30" s="57"/>
      <c r="E30" s="58"/>
      <c r="F30" s="82" t="s">
        <v>249</v>
      </c>
      <c r="G30" s="82">
        <v>76</v>
      </c>
      <c r="H30" s="82">
        <v>76</v>
      </c>
      <c r="I30" s="16"/>
    </row>
    <row r="31" spans="1:9" ht="14.25" customHeight="1">
      <c r="A31" s="27" t="s">
        <v>284</v>
      </c>
      <c r="B31" s="57"/>
      <c r="C31" s="57"/>
      <c r="D31" s="57"/>
      <c r="E31" s="58"/>
      <c r="F31" s="382" t="s">
        <v>249</v>
      </c>
      <c r="G31" s="84">
        <v>700</v>
      </c>
      <c r="H31" s="84">
        <v>700</v>
      </c>
      <c r="I31" s="16"/>
    </row>
    <row r="32" spans="1:9" ht="14.25" customHeight="1">
      <c r="A32" s="27"/>
      <c r="B32" s="57"/>
      <c r="C32" s="57"/>
      <c r="D32" s="57"/>
      <c r="E32" s="58"/>
      <c r="F32" s="382"/>
      <c r="G32" s="84"/>
      <c r="H32" s="84"/>
      <c r="I32" s="16"/>
    </row>
    <row r="33" spans="1:9" ht="14.25" customHeight="1">
      <c r="A33" s="387" t="s">
        <v>154</v>
      </c>
      <c r="B33" s="57"/>
      <c r="C33" s="58"/>
      <c r="D33" s="389"/>
      <c r="E33" s="389"/>
      <c r="F33" s="382"/>
      <c r="G33" s="84"/>
      <c r="H33" s="84"/>
      <c r="I33" s="16"/>
    </row>
    <row r="34" spans="1:9" ht="14.25" customHeight="1">
      <c r="A34" s="27" t="s">
        <v>186</v>
      </c>
      <c r="B34" s="57"/>
      <c r="C34" s="58"/>
      <c r="D34" s="389"/>
      <c r="E34" s="389"/>
      <c r="F34" s="382"/>
      <c r="G34" s="84"/>
      <c r="H34" s="84"/>
      <c r="I34" s="16"/>
    </row>
    <row r="35" spans="1:9" ht="14.25" customHeight="1">
      <c r="A35" s="27" t="s">
        <v>287</v>
      </c>
      <c r="B35" s="57"/>
      <c r="C35" s="58"/>
      <c r="D35" s="389"/>
      <c r="E35" s="389"/>
      <c r="F35" s="382" t="s">
        <v>249</v>
      </c>
      <c r="G35" s="84">
        <v>635</v>
      </c>
      <c r="H35" s="84">
        <v>635</v>
      </c>
      <c r="I35" s="16"/>
    </row>
    <row r="36" spans="1:9" ht="14.25" customHeight="1">
      <c r="A36" s="387" t="s">
        <v>288</v>
      </c>
      <c r="B36" s="57"/>
      <c r="C36" s="58"/>
      <c r="D36" s="389"/>
      <c r="E36" s="389"/>
      <c r="F36" s="382"/>
      <c r="G36" s="84"/>
      <c r="H36" s="84"/>
      <c r="I36" s="16"/>
    </row>
    <row r="37" spans="1:9" ht="14.25" customHeight="1">
      <c r="A37" s="27" t="s">
        <v>290</v>
      </c>
      <c r="B37" s="57"/>
      <c r="C37" s="58"/>
      <c r="D37" s="389"/>
      <c r="E37" s="389"/>
      <c r="F37" s="382" t="s">
        <v>249</v>
      </c>
      <c r="G37" s="84">
        <v>400</v>
      </c>
      <c r="H37" s="84">
        <v>400</v>
      </c>
      <c r="I37" s="16"/>
    </row>
    <row r="38" spans="1:9" ht="14.25" customHeight="1">
      <c r="A38" s="27"/>
      <c r="B38" s="57"/>
      <c r="C38" s="58"/>
      <c r="D38" s="389"/>
      <c r="E38" s="389"/>
      <c r="F38" s="382"/>
      <c r="G38" s="84"/>
      <c r="H38" s="84"/>
      <c r="I38" s="16"/>
    </row>
    <row r="39" spans="1:9" ht="13.5" thickBot="1">
      <c r="A39" s="390" t="s">
        <v>294</v>
      </c>
      <c r="B39" s="391"/>
      <c r="C39" s="392"/>
      <c r="D39" s="14"/>
      <c r="E39" s="14"/>
      <c r="F39" s="211"/>
      <c r="G39" s="393">
        <v>11319</v>
      </c>
      <c r="H39" s="393">
        <v>11319</v>
      </c>
      <c r="I39" s="16"/>
    </row>
    <row r="40" spans="1:9" ht="19.5" customHeight="1" thickBot="1">
      <c r="A40" s="86" t="s">
        <v>157</v>
      </c>
      <c r="B40" s="87"/>
      <c r="C40" s="88"/>
      <c r="D40" s="87"/>
      <c r="E40" s="88"/>
      <c r="F40" s="196"/>
      <c r="G40" s="197"/>
      <c r="H40" s="84"/>
      <c r="I40" s="15"/>
    </row>
    <row r="41" spans="1:9" ht="12.75">
      <c r="A41" s="455" t="s">
        <v>155</v>
      </c>
      <c r="B41" s="415"/>
      <c r="C41" s="416"/>
      <c r="D41" s="3"/>
      <c r="E41" s="3"/>
      <c r="F41" s="194"/>
      <c r="G41" s="195">
        <v>150</v>
      </c>
      <c r="H41" s="194">
        <v>150</v>
      </c>
      <c r="I41" s="15"/>
    </row>
    <row r="42" spans="1:9" ht="13.5" thickBot="1">
      <c r="A42" s="458" t="s">
        <v>272</v>
      </c>
      <c r="B42" s="459"/>
      <c r="C42" s="460"/>
      <c r="D42" s="57"/>
      <c r="E42" s="57"/>
      <c r="F42" s="194"/>
      <c r="G42" s="195"/>
      <c r="H42" s="194">
        <v>2800</v>
      </c>
      <c r="I42" s="16"/>
    </row>
    <row r="43" spans="1:9" ht="25.5" customHeight="1" thickBot="1">
      <c r="A43" s="420" t="s">
        <v>46</v>
      </c>
      <c r="B43" s="426"/>
      <c r="C43" s="426"/>
      <c r="D43" s="426"/>
      <c r="E43" s="427"/>
      <c r="F43" s="89"/>
      <c r="G43" s="198">
        <f>SUM(G41:G42)</f>
        <v>150</v>
      </c>
      <c r="H43" s="267">
        <f>SUM(H41:H42)</f>
        <v>2950</v>
      </c>
      <c r="I43" s="16"/>
    </row>
  </sheetData>
  <sheetProtection/>
  <mergeCells count="11">
    <mergeCell ref="A25:E25"/>
    <mergeCell ref="A26:E26"/>
    <mergeCell ref="A42:C42"/>
    <mergeCell ref="A41:C41"/>
    <mergeCell ref="H1:I1"/>
    <mergeCell ref="A43:E43"/>
    <mergeCell ref="A21:C21"/>
    <mergeCell ref="A13:C13"/>
    <mergeCell ref="A18:C18"/>
    <mergeCell ref="A19:C19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view="pageBreakPreview" zoomScaleSheetLayoutView="100" zoomScalePageLayoutView="0" workbookViewId="0" topLeftCell="A7">
      <selection activeCell="B21" sqref="B21"/>
    </sheetView>
  </sheetViews>
  <sheetFormatPr defaultColWidth="9.00390625" defaultRowHeight="12.75"/>
  <cols>
    <col min="1" max="1" width="19.75390625" style="0" customWidth="1"/>
    <col min="2" max="4" width="15.125" style="0" customWidth="1"/>
    <col min="5" max="5" width="21.375" style="0" customWidth="1"/>
    <col min="6" max="6" width="14.625" style="0" customWidth="1"/>
    <col min="7" max="8" width="15.125" style="0" customWidth="1"/>
  </cols>
  <sheetData>
    <row r="1" spans="1:8" ht="12.75" customHeight="1">
      <c r="A1" s="556" t="s">
        <v>296</v>
      </c>
      <c r="B1" s="556"/>
      <c r="C1" s="556"/>
      <c r="D1" s="556"/>
      <c r="E1" s="556"/>
      <c r="F1" s="557"/>
      <c r="G1" s="549" t="s">
        <v>175</v>
      </c>
      <c r="H1" s="550"/>
    </row>
    <row r="2" spans="1:8" ht="16.5" customHeight="1">
      <c r="A2" s="556"/>
      <c r="B2" s="556"/>
      <c r="C2" s="556"/>
      <c r="D2" s="556"/>
      <c r="E2" s="556"/>
      <c r="F2" s="556"/>
      <c r="G2" s="551"/>
      <c r="H2" s="552"/>
    </row>
    <row r="3" spans="1:8" ht="19.5" customHeight="1">
      <c r="A3" s="553" t="s">
        <v>115</v>
      </c>
      <c r="B3" s="553"/>
      <c r="C3" s="553"/>
      <c r="D3" s="553"/>
      <c r="E3" s="553" t="s">
        <v>116</v>
      </c>
      <c r="F3" s="553"/>
      <c r="G3" s="553"/>
      <c r="H3" s="553"/>
    </row>
    <row r="4" spans="1:13" ht="25.5">
      <c r="A4" s="199" t="s">
        <v>117</v>
      </c>
      <c r="B4" s="199" t="s">
        <v>118</v>
      </c>
      <c r="C4" s="199" t="s">
        <v>119</v>
      </c>
      <c r="D4" s="199" t="s">
        <v>120</v>
      </c>
      <c r="E4" s="199" t="s">
        <v>117</v>
      </c>
      <c r="F4" s="199" t="s">
        <v>121</v>
      </c>
      <c r="G4" s="199" t="s">
        <v>122</v>
      </c>
      <c r="H4" s="199" t="s">
        <v>120</v>
      </c>
      <c r="I4" s="200"/>
      <c r="J4" s="200"/>
      <c r="K4" s="200"/>
      <c r="L4" s="200"/>
      <c r="M4" s="200"/>
    </row>
    <row r="5" spans="1:8" ht="25.5">
      <c r="A5" s="201" t="s">
        <v>123</v>
      </c>
      <c r="B5" s="202">
        <v>25844</v>
      </c>
      <c r="C5" s="202"/>
      <c r="D5" s="202">
        <f>SUM(B5:C5)</f>
        <v>25844</v>
      </c>
      <c r="E5" s="201" t="s">
        <v>54</v>
      </c>
      <c r="F5" s="202">
        <v>171366</v>
      </c>
      <c r="G5" s="202"/>
      <c r="H5" s="202">
        <f>SUM(F5:G5)</f>
        <v>171366</v>
      </c>
    </row>
    <row r="6" spans="1:8" ht="16.5" customHeight="1">
      <c r="A6" s="201" t="s">
        <v>124</v>
      </c>
      <c r="B6" s="202">
        <v>61400</v>
      </c>
      <c r="C6" s="202"/>
      <c r="D6" s="202">
        <f>SUM(B6:C6)</f>
        <v>61400</v>
      </c>
      <c r="E6" s="201" t="s">
        <v>125</v>
      </c>
      <c r="F6" s="202">
        <v>45583</v>
      </c>
      <c r="G6" s="202"/>
      <c r="H6" s="202">
        <f>SUM(F6:G6)</f>
        <v>45583</v>
      </c>
    </row>
    <row r="7" spans="1:8" ht="25.5">
      <c r="A7" s="201" t="s">
        <v>126</v>
      </c>
      <c r="B7" s="202">
        <v>15000</v>
      </c>
      <c r="C7" s="202"/>
      <c r="D7" s="202">
        <f>SUM(B7:C7)</f>
        <v>15000</v>
      </c>
      <c r="E7" s="201" t="s">
        <v>127</v>
      </c>
      <c r="F7" s="202"/>
      <c r="G7" s="202"/>
      <c r="H7" s="202"/>
    </row>
    <row r="8" spans="1:8" ht="12.75">
      <c r="A8" s="201" t="s">
        <v>128</v>
      </c>
      <c r="B8">
        <v>9487</v>
      </c>
      <c r="C8" s="202"/>
      <c r="D8" s="202">
        <f>SUM(B8:C8)</f>
        <v>9487</v>
      </c>
      <c r="E8" s="201"/>
      <c r="F8" s="202"/>
      <c r="G8" s="202"/>
      <c r="H8" s="202"/>
    </row>
    <row r="9" spans="1:8" ht="25.5">
      <c r="A9" s="201" t="s">
        <v>129</v>
      </c>
      <c r="B9" s="202">
        <v>230162</v>
      </c>
      <c r="C9" s="202"/>
      <c r="D9" s="202">
        <f>SUM(B9:C9)</f>
        <v>230162</v>
      </c>
      <c r="E9" s="201" t="s">
        <v>130</v>
      </c>
      <c r="F9" s="202"/>
      <c r="G9" s="202"/>
      <c r="H9" s="202"/>
    </row>
    <row r="10" spans="1:8" ht="25.5">
      <c r="A10" s="201" t="s">
        <v>131</v>
      </c>
      <c r="B10" s="202"/>
      <c r="C10" s="202"/>
      <c r="D10" s="202"/>
      <c r="E10" s="201" t="s">
        <v>132</v>
      </c>
      <c r="F10" s="202">
        <v>137100</v>
      </c>
      <c r="G10" s="202"/>
      <c r="H10" s="202">
        <f>SUM(F10:G10)</f>
        <v>137100</v>
      </c>
    </row>
    <row r="11" spans="1:8" ht="25.5">
      <c r="A11" s="201" t="s">
        <v>133</v>
      </c>
      <c r="B11" s="202"/>
      <c r="C11" s="202"/>
      <c r="D11" s="202"/>
      <c r="E11" s="201" t="s">
        <v>134</v>
      </c>
      <c r="F11" s="202">
        <v>13663</v>
      </c>
      <c r="G11" s="202"/>
      <c r="H11" s="202">
        <f>SUM(F11:G11)</f>
        <v>13663</v>
      </c>
    </row>
    <row r="12" spans="1:8" ht="24.75" customHeight="1">
      <c r="A12" s="201" t="s">
        <v>135</v>
      </c>
      <c r="B12" s="202"/>
      <c r="C12" s="202"/>
      <c r="D12" s="202"/>
      <c r="E12" s="201" t="s">
        <v>136</v>
      </c>
      <c r="F12" s="203">
        <v>11332</v>
      </c>
      <c r="G12" s="204"/>
      <c r="H12" s="203">
        <f>SUM(F12:G12)</f>
        <v>11332</v>
      </c>
    </row>
    <row r="13" spans="1:8" ht="25.5">
      <c r="A13" s="201" t="s">
        <v>137</v>
      </c>
      <c r="B13" s="202"/>
      <c r="C13" s="202">
        <v>4000</v>
      </c>
      <c r="D13" s="202">
        <f>SUM(B13:C13)</f>
        <v>4000</v>
      </c>
      <c r="E13" s="201" t="s">
        <v>138</v>
      </c>
      <c r="F13" s="202"/>
      <c r="G13" s="202">
        <v>11510</v>
      </c>
      <c r="H13" s="202">
        <f>SUM(G13)</f>
        <v>11510</v>
      </c>
    </row>
    <row r="14" spans="1:8" ht="24" customHeight="1">
      <c r="A14" s="201" t="s">
        <v>139</v>
      </c>
      <c r="B14" s="202">
        <v>20913</v>
      </c>
      <c r="C14" s="202"/>
      <c r="D14" s="202">
        <f>SUM(B14:C14)</f>
        <v>20913</v>
      </c>
      <c r="E14" s="201" t="s">
        <v>140</v>
      </c>
      <c r="F14" s="202"/>
      <c r="G14" s="202">
        <v>2950</v>
      </c>
      <c r="H14" s="202">
        <f>SUM(G14)</f>
        <v>2950</v>
      </c>
    </row>
    <row r="15" spans="1:8" ht="21.75" customHeight="1">
      <c r="A15" s="205" t="s">
        <v>141</v>
      </c>
      <c r="B15" s="202"/>
      <c r="C15" s="202"/>
      <c r="D15" s="202"/>
      <c r="E15" s="205" t="s">
        <v>142</v>
      </c>
      <c r="F15" s="202"/>
      <c r="G15" s="202"/>
      <c r="H15" s="202"/>
    </row>
    <row r="16" spans="1:8" ht="25.5" customHeight="1">
      <c r="A16" s="206" t="s">
        <v>29</v>
      </c>
      <c r="B16" s="207">
        <f>SUM(B14,B9,B8,B7,B6,B5)</f>
        <v>362806</v>
      </c>
      <c r="C16" s="207">
        <f>SUM(C5:C15)</f>
        <v>4000</v>
      </c>
      <c r="D16" s="207">
        <f>SUM(D14,D13,D5:D12)</f>
        <v>366806</v>
      </c>
      <c r="E16" s="206" t="s">
        <v>143</v>
      </c>
      <c r="F16" s="208">
        <f>SUM(F5:F15)</f>
        <v>379044</v>
      </c>
      <c r="G16" s="208">
        <f>SUM(G5:G15)</f>
        <v>14460</v>
      </c>
      <c r="H16" s="208">
        <f>SUM(H5:H15)</f>
        <v>393504</v>
      </c>
    </row>
    <row r="17" spans="1:8" ht="23.25" customHeight="1">
      <c r="A17" s="209" t="s">
        <v>176</v>
      </c>
      <c r="B17" s="554"/>
      <c r="C17" s="554"/>
      <c r="D17" s="554">
        <f>SUM(B17:C17)</f>
        <v>0</v>
      </c>
      <c r="E17" s="201" t="s">
        <v>173</v>
      </c>
      <c r="F17" s="202"/>
      <c r="G17" s="202"/>
      <c r="H17" s="202"/>
    </row>
    <row r="18" spans="1:8" ht="0.75" customHeight="1" hidden="1">
      <c r="A18" s="209"/>
      <c r="B18" s="555"/>
      <c r="C18" s="555"/>
      <c r="D18" s="555"/>
      <c r="E18" s="201" t="s">
        <v>144</v>
      </c>
      <c r="F18" s="202"/>
      <c r="G18" s="202"/>
      <c r="H18" s="202"/>
    </row>
    <row r="19" spans="1:8" ht="25.5" customHeight="1">
      <c r="A19" s="209" t="s">
        <v>177</v>
      </c>
      <c r="B19" s="202"/>
      <c r="C19" s="202"/>
      <c r="D19" s="202">
        <f>SUM(B19:C19)</f>
        <v>0</v>
      </c>
      <c r="E19" s="206" t="s">
        <v>146</v>
      </c>
      <c r="F19" s="208"/>
      <c r="G19" s="208">
        <f>SUM(G17:G18)</f>
        <v>0</v>
      </c>
      <c r="H19" s="208">
        <f>SUM(F19:G19)</f>
        <v>0</v>
      </c>
    </row>
    <row r="20" spans="1:8" ht="25.5" customHeight="1">
      <c r="A20" s="205" t="s">
        <v>297</v>
      </c>
      <c r="B20" s="274">
        <v>16238</v>
      </c>
      <c r="C20" s="274">
        <v>10460</v>
      </c>
      <c r="D20" s="274">
        <f>SUM(B20:C20)</f>
        <v>26698</v>
      </c>
      <c r="E20" s="206"/>
      <c r="F20" s="208"/>
      <c r="G20" s="208"/>
      <c r="H20" s="208"/>
    </row>
    <row r="21" spans="1:8" ht="27.75" customHeight="1">
      <c r="A21" s="210" t="s">
        <v>145</v>
      </c>
      <c r="B21" s="208">
        <f>SUM(B17:B19)</f>
        <v>0</v>
      </c>
      <c r="C21" s="208"/>
      <c r="D21" s="208">
        <f>SUM(B21:C21)</f>
        <v>0</v>
      </c>
      <c r="E21" s="206" t="s">
        <v>174</v>
      </c>
      <c r="F21" s="208"/>
      <c r="G21" s="208"/>
      <c r="H21" s="208">
        <f>SUM(F21:G21)</f>
        <v>0</v>
      </c>
    </row>
    <row r="22" spans="1:8" ht="20.25" customHeight="1">
      <c r="A22" s="208" t="s">
        <v>147</v>
      </c>
      <c r="B22" s="208">
        <f>SUM(B20,B16)</f>
        <v>379044</v>
      </c>
      <c r="C22" s="208">
        <f>SUM(C16:C21)</f>
        <v>14460</v>
      </c>
      <c r="D22" s="208">
        <f>SUM(D20,D16)</f>
        <v>393504</v>
      </c>
      <c r="E22" s="208" t="s">
        <v>148</v>
      </c>
      <c r="F22" s="208">
        <f>SUM(F21:F21,F16)</f>
        <v>379044</v>
      </c>
      <c r="G22" s="208">
        <f>SUM(G19,G16)</f>
        <v>14460</v>
      </c>
      <c r="H22" s="208">
        <f>SUM(H16)</f>
        <v>393504</v>
      </c>
    </row>
  </sheetData>
  <sheetProtection/>
  <mergeCells count="7">
    <mergeCell ref="G1:H2"/>
    <mergeCell ref="A3:D3"/>
    <mergeCell ref="E3:H3"/>
    <mergeCell ref="B17:B18"/>
    <mergeCell ref="C17:C18"/>
    <mergeCell ref="D17:D18"/>
    <mergeCell ref="A1:F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tabSelected="1" zoomScalePageLayoutView="0" workbookViewId="0" topLeftCell="A7">
      <selection activeCell="B36" sqref="B36"/>
    </sheetView>
  </sheetViews>
  <sheetFormatPr defaultColWidth="9.00390625" defaultRowHeight="12.75"/>
  <cols>
    <col min="1" max="1" width="18.875" style="0" customWidth="1"/>
    <col min="2" max="2" width="8.125" style="400" customWidth="1"/>
    <col min="3" max="3" width="7.375" style="400" customWidth="1"/>
    <col min="4" max="4" width="7.625" style="400" customWidth="1"/>
    <col min="5" max="5" width="8.00390625" style="400" customWidth="1"/>
    <col min="6" max="6" width="7.125" style="400" customWidth="1"/>
    <col min="7" max="8" width="8.00390625" style="400" customWidth="1"/>
    <col min="9" max="9" width="8.25390625" style="400" customWidth="1"/>
    <col min="10" max="10" width="7.75390625" style="400" customWidth="1"/>
    <col min="11" max="11" width="8.125" style="400" customWidth="1"/>
    <col min="12" max="12" width="8.00390625" style="400" customWidth="1"/>
    <col min="13" max="13" width="8.375" style="400" customWidth="1"/>
    <col min="14" max="14" width="10.00390625" style="400" customWidth="1"/>
  </cols>
  <sheetData>
    <row r="1" spans="1:14" ht="12.75">
      <c r="A1" s="558" t="s">
        <v>339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9" t="s">
        <v>303</v>
      </c>
      <c r="N1" s="559"/>
    </row>
    <row r="2" spans="1:14" ht="12.75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9"/>
      <c r="N2" s="559"/>
    </row>
    <row r="3" spans="1:14" ht="12.75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9"/>
      <c r="N3" s="559"/>
    </row>
    <row r="5" spans="1:14" ht="12.75">
      <c r="A5" s="394" t="s">
        <v>304</v>
      </c>
      <c r="B5" s="401" t="s">
        <v>305</v>
      </c>
      <c r="C5" s="401" t="s">
        <v>306</v>
      </c>
      <c r="D5" s="401" t="s">
        <v>307</v>
      </c>
      <c r="E5" s="401" t="s">
        <v>308</v>
      </c>
      <c r="F5" s="401" t="s">
        <v>309</v>
      </c>
      <c r="G5" s="401" t="s">
        <v>310</v>
      </c>
      <c r="H5" s="401" t="s">
        <v>311</v>
      </c>
      <c r="I5" s="401" t="s">
        <v>312</v>
      </c>
      <c r="J5" s="401" t="s">
        <v>313</v>
      </c>
      <c r="K5" s="401" t="s">
        <v>314</v>
      </c>
      <c r="L5" s="401" t="s">
        <v>315</v>
      </c>
      <c r="M5" s="401" t="s">
        <v>316</v>
      </c>
      <c r="N5" s="401" t="s">
        <v>103</v>
      </c>
    </row>
    <row r="6" spans="1:14" ht="12.75">
      <c r="A6" s="394"/>
      <c r="B6" s="402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2.75">
      <c r="A7" s="202" t="s">
        <v>317</v>
      </c>
      <c r="B7" s="403">
        <v>2855</v>
      </c>
      <c r="C7" s="403">
        <v>2635</v>
      </c>
      <c r="D7" s="403">
        <v>2515</v>
      </c>
      <c r="E7" s="403">
        <v>2424</v>
      </c>
      <c r="F7" s="403">
        <v>2520</v>
      </c>
      <c r="G7" s="403">
        <v>2050</v>
      </c>
      <c r="H7" s="403">
        <v>600</v>
      </c>
      <c r="I7" s="403">
        <v>460</v>
      </c>
      <c r="J7" s="403">
        <v>2890</v>
      </c>
      <c r="K7" s="403">
        <v>2195</v>
      </c>
      <c r="L7" s="403">
        <v>2500</v>
      </c>
      <c r="M7" s="403">
        <v>2200</v>
      </c>
      <c r="N7" s="403">
        <f>SUM(B7:M7)</f>
        <v>25844</v>
      </c>
    </row>
    <row r="8" spans="1:14" ht="12.75">
      <c r="A8" s="202" t="s">
        <v>318</v>
      </c>
      <c r="B8" s="403"/>
      <c r="C8" s="403"/>
      <c r="D8" s="403">
        <v>16950</v>
      </c>
      <c r="E8" s="403">
        <v>8755</v>
      </c>
      <c r="F8" s="403">
        <v>1300</v>
      </c>
      <c r="G8" s="403">
        <v>550</v>
      </c>
      <c r="H8" s="403"/>
      <c r="I8" s="403"/>
      <c r="J8" s="403">
        <v>22080</v>
      </c>
      <c r="K8" s="403">
        <v>3325</v>
      </c>
      <c r="L8" s="403">
        <v>730</v>
      </c>
      <c r="M8" s="403">
        <v>7710</v>
      </c>
      <c r="N8" s="403">
        <f>SUM(D8:M8)</f>
        <v>61400</v>
      </c>
    </row>
    <row r="9" spans="1:14" ht="12.75">
      <c r="A9" s="202" t="s">
        <v>319</v>
      </c>
      <c r="B9" s="403"/>
      <c r="C9" s="403"/>
      <c r="D9" s="403">
        <v>6000</v>
      </c>
      <c r="E9" s="403">
        <v>1200</v>
      </c>
      <c r="F9" s="403">
        <v>400</v>
      </c>
      <c r="G9" s="403"/>
      <c r="H9" s="403"/>
      <c r="I9" s="403"/>
      <c r="J9" s="403">
        <v>5500</v>
      </c>
      <c r="K9" s="403">
        <v>1800</v>
      </c>
      <c r="L9" s="403">
        <v>100</v>
      </c>
      <c r="M9" s="403"/>
      <c r="N9" s="403">
        <f>SUM(B9:M9)</f>
        <v>15000</v>
      </c>
    </row>
    <row r="10" spans="1:16" ht="12.75">
      <c r="A10" s="202" t="s">
        <v>128</v>
      </c>
      <c r="B10" s="403">
        <v>487</v>
      </c>
      <c r="C10" s="403">
        <v>547</v>
      </c>
      <c r="D10" s="403">
        <v>625</v>
      </c>
      <c r="E10" s="403">
        <v>610</v>
      </c>
      <c r="F10" s="403">
        <v>669</v>
      </c>
      <c r="G10" s="403">
        <v>1372</v>
      </c>
      <c r="H10" s="403">
        <v>829</v>
      </c>
      <c r="I10" s="403">
        <v>750</v>
      </c>
      <c r="J10" s="403">
        <v>1250</v>
      </c>
      <c r="K10" s="403">
        <v>529</v>
      </c>
      <c r="L10" s="403">
        <v>597</v>
      </c>
      <c r="M10" s="403">
        <v>1222</v>
      </c>
      <c r="N10" s="403">
        <f>SUM(B10:M10)</f>
        <v>9487</v>
      </c>
      <c r="O10" s="396"/>
      <c r="P10" s="1"/>
    </row>
    <row r="11" spans="1:16" ht="12.75">
      <c r="A11" s="202" t="s">
        <v>320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P11" s="1"/>
    </row>
    <row r="12" spans="1:14" ht="12.75">
      <c r="A12" s="202" t="s">
        <v>321</v>
      </c>
      <c r="B12" s="403">
        <v>18899</v>
      </c>
      <c r="C12" s="403">
        <v>18899</v>
      </c>
      <c r="D12" s="403">
        <v>18899</v>
      </c>
      <c r="E12" s="403">
        <v>18899</v>
      </c>
      <c r="F12" s="403">
        <v>18899</v>
      </c>
      <c r="G12" s="403">
        <v>18899</v>
      </c>
      <c r="H12" s="403">
        <v>18899</v>
      </c>
      <c r="I12" s="403">
        <v>18899</v>
      </c>
      <c r="J12" s="403">
        <v>18899</v>
      </c>
      <c r="K12" s="403">
        <v>18899</v>
      </c>
      <c r="L12" s="403">
        <v>18899</v>
      </c>
      <c r="M12" s="403">
        <v>18907</v>
      </c>
      <c r="N12" s="403">
        <f>SUM(B12:M12)</f>
        <v>226796</v>
      </c>
    </row>
    <row r="13" spans="1:14" ht="12.75">
      <c r="A13" s="202" t="s">
        <v>322</v>
      </c>
      <c r="B13" s="408">
        <v>281</v>
      </c>
      <c r="C13" s="408">
        <v>280</v>
      </c>
      <c r="D13" s="408">
        <v>281</v>
      </c>
      <c r="E13" s="408">
        <v>280</v>
      </c>
      <c r="F13" s="408">
        <v>281</v>
      </c>
      <c r="G13" s="408">
        <v>280</v>
      </c>
      <c r="H13" s="408">
        <v>281</v>
      </c>
      <c r="I13" s="408">
        <v>280</v>
      </c>
      <c r="J13" s="408">
        <v>281</v>
      </c>
      <c r="K13" s="408">
        <v>280</v>
      </c>
      <c r="L13" s="408">
        <v>281</v>
      </c>
      <c r="M13" s="408">
        <v>280</v>
      </c>
      <c r="N13" s="403">
        <f>SUM(B13:M13)</f>
        <v>3366</v>
      </c>
    </row>
    <row r="14" spans="1:14" ht="12.75">
      <c r="A14" s="202" t="s">
        <v>323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</row>
    <row r="15" spans="1:14" ht="12.75">
      <c r="A15" s="202" t="s">
        <v>324</v>
      </c>
      <c r="B15" s="403"/>
      <c r="C15" s="403"/>
      <c r="D15" s="403"/>
      <c r="E15" s="403"/>
      <c r="F15" s="403">
        <v>4000</v>
      </c>
      <c r="G15" s="403"/>
      <c r="H15" s="403"/>
      <c r="I15" s="403"/>
      <c r="J15" s="403"/>
      <c r="K15" s="403"/>
      <c r="L15" s="403"/>
      <c r="M15" s="403"/>
      <c r="N15" s="403">
        <f>SUM(C15:M15)</f>
        <v>4000</v>
      </c>
    </row>
    <row r="16" spans="1:14" ht="12.75">
      <c r="A16" s="202" t="s">
        <v>343</v>
      </c>
      <c r="B16" s="403">
        <v>1743</v>
      </c>
      <c r="C16" s="403">
        <v>1743</v>
      </c>
      <c r="D16" s="403">
        <v>1743</v>
      </c>
      <c r="E16" s="403">
        <v>1743</v>
      </c>
      <c r="F16" s="403">
        <v>1743</v>
      </c>
      <c r="G16" s="403">
        <v>1743</v>
      </c>
      <c r="H16" s="403">
        <v>1743</v>
      </c>
      <c r="I16" s="403">
        <v>1743</v>
      </c>
      <c r="J16" s="403">
        <v>1743</v>
      </c>
      <c r="K16" s="403">
        <v>1742</v>
      </c>
      <c r="L16" s="403">
        <v>1742</v>
      </c>
      <c r="M16" s="403">
        <v>1742</v>
      </c>
      <c r="N16" s="403">
        <f>SUM(B16:M16)</f>
        <v>20913</v>
      </c>
    </row>
    <row r="17" spans="1:14" ht="12.75">
      <c r="A17" s="202" t="s">
        <v>344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</row>
    <row r="18" spans="1:14" ht="12.75">
      <c r="A18" s="274" t="s">
        <v>325</v>
      </c>
      <c r="B18" s="404">
        <v>26698</v>
      </c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>
        <f>SUM(B18:M18)</f>
        <v>26698</v>
      </c>
    </row>
    <row r="19" spans="1:14" ht="12.75">
      <c r="A19" s="274" t="s">
        <v>326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>
        <f>SUM(B19:M19)</f>
        <v>0</v>
      </c>
    </row>
    <row r="20" spans="1:14" ht="12.75">
      <c r="A20" s="274" t="s">
        <v>327</v>
      </c>
      <c r="B20" s="404"/>
      <c r="C20" s="404">
        <v>10690</v>
      </c>
      <c r="D20" s="404"/>
      <c r="E20" s="404"/>
      <c r="F20" s="404">
        <v>4920</v>
      </c>
      <c r="G20" s="404">
        <v>6651</v>
      </c>
      <c r="H20" s="404">
        <v>4129</v>
      </c>
      <c r="I20" s="404">
        <v>2987</v>
      </c>
      <c r="J20" s="404"/>
      <c r="K20" s="404">
        <v>2290</v>
      </c>
      <c r="L20" s="404">
        <v>6207</v>
      </c>
      <c r="M20" s="404"/>
      <c r="N20" s="404">
        <f>SUM(B20:M20)</f>
        <v>37874</v>
      </c>
    </row>
    <row r="21" spans="1:14" ht="13.5" thickBot="1">
      <c r="A21" s="397" t="s">
        <v>103</v>
      </c>
      <c r="B21" s="405">
        <f>SUM(B7:B19)</f>
        <v>50963</v>
      </c>
      <c r="C21" s="405">
        <f>SUM(C7:C20)</f>
        <v>34794</v>
      </c>
      <c r="D21" s="405">
        <f>SUM(D7:D18)</f>
        <v>47013</v>
      </c>
      <c r="E21" s="405">
        <f>SUM(E7:E19)</f>
        <v>33911</v>
      </c>
      <c r="F21" s="405">
        <f>SUM(F7:F20)</f>
        <v>34732</v>
      </c>
      <c r="G21" s="405">
        <f>SUM(G7:G20)</f>
        <v>31545</v>
      </c>
      <c r="H21" s="405">
        <f>SUM(H7:H20)</f>
        <v>26481</v>
      </c>
      <c r="I21" s="405">
        <f>SUM(I7:I20)</f>
        <v>25119</v>
      </c>
      <c r="J21" s="405">
        <f>SUM(J7:J19)</f>
        <v>52643</v>
      </c>
      <c r="K21" s="405">
        <f>SUM(K7:K20)</f>
        <v>31060</v>
      </c>
      <c r="L21" s="405">
        <f>SUM(L7:L20)</f>
        <v>31056</v>
      </c>
      <c r="M21" s="405">
        <f>SUM(M7:M20)</f>
        <v>32061</v>
      </c>
      <c r="N21" s="405">
        <f>SUM(N7:N20)</f>
        <v>431378</v>
      </c>
    </row>
    <row r="22" spans="1:14" ht="12.75">
      <c r="A22" s="398" t="s">
        <v>328</v>
      </c>
      <c r="B22" s="401" t="s">
        <v>305</v>
      </c>
      <c r="C22" s="401" t="s">
        <v>306</v>
      </c>
      <c r="D22" s="401" t="s">
        <v>307</v>
      </c>
      <c r="E22" s="401" t="s">
        <v>308</v>
      </c>
      <c r="F22" s="401" t="s">
        <v>309</v>
      </c>
      <c r="G22" s="401" t="s">
        <v>310</v>
      </c>
      <c r="H22" s="401" t="s">
        <v>311</v>
      </c>
      <c r="I22" s="401" t="s">
        <v>312</v>
      </c>
      <c r="J22" s="401" t="s">
        <v>313</v>
      </c>
      <c r="K22" s="401" t="s">
        <v>314</v>
      </c>
      <c r="L22" s="401" t="s">
        <v>315</v>
      </c>
      <c r="M22" s="401" t="s">
        <v>316</v>
      </c>
      <c r="N22" s="401" t="s">
        <v>103</v>
      </c>
    </row>
    <row r="23" spans="1:14" ht="12.75">
      <c r="A23" s="395"/>
      <c r="B23" s="402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</row>
    <row r="24" spans="1:16" ht="12.75">
      <c r="A24" s="202" t="s">
        <v>329</v>
      </c>
      <c r="B24" s="403">
        <v>13820</v>
      </c>
      <c r="C24" s="403">
        <v>13820</v>
      </c>
      <c r="D24" s="403">
        <v>13919</v>
      </c>
      <c r="E24" s="403">
        <v>13924</v>
      </c>
      <c r="F24" s="403">
        <v>14324</v>
      </c>
      <c r="G24" s="403">
        <v>13880</v>
      </c>
      <c r="H24" s="403">
        <v>13820</v>
      </c>
      <c r="I24" s="403">
        <v>13437</v>
      </c>
      <c r="J24" s="403">
        <v>18599</v>
      </c>
      <c r="K24" s="403">
        <v>13924</v>
      </c>
      <c r="L24" s="403">
        <v>13924</v>
      </c>
      <c r="M24" s="403">
        <v>13975</v>
      </c>
      <c r="N24" s="403">
        <f>SUM(B24:M24)</f>
        <v>171366</v>
      </c>
      <c r="P24" s="1"/>
    </row>
    <row r="25" spans="1:16" ht="12.75">
      <c r="A25" s="202" t="s">
        <v>330</v>
      </c>
      <c r="B25" s="403">
        <v>3676</v>
      </c>
      <c r="C25" s="403">
        <v>3676</v>
      </c>
      <c r="D25" s="403">
        <v>3702</v>
      </c>
      <c r="E25" s="403">
        <v>3704</v>
      </c>
      <c r="F25" s="403">
        <v>3810</v>
      </c>
      <c r="G25" s="403">
        <v>3692</v>
      </c>
      <c r="H25" s="403">
        <v>3676</v>
      </c>
      <c r="I25" s="403">
        <v>3574</v>
      </c>
      <c r="J25" s="403">
        <v>4947</v>
      </c>
      <c r="K25" s="403">
        <v>3704</v>
      </c>
      <c r="L25" s="403">
        <v>3704</v>
      </c>
      <c r="M25" s="403">
        <v>3718</v>
      </c>
      <c r="N25" s="403">
        <f>SUM(B25:M25)</f>
        <v>45583</v>
      </c>
      <c r="P25" s="1"/>
    </row>
    <row r="26" spans="1:16" ht="12.75">
      <c r="A26" s="202" t="s">
        <v>331</v>
      </c>
      <c r="B26" s="403">
        <v>19049</v>
      </c>
      <c r="C26" s="403">
        <v>10189</v>
      </c>
      <c r="D26" s="403">
        <v>12516</v>
      </c>
      <c r="E26" s="403">
        <v>14019</v>
      </c>
      <c r="F26" s="403">
        <v>14439</v>
      </c>
      <c r="G26" s="403">
        <v>11399</v>
      </c>
      <c r="H26" s="403">
        <v>6899</v>
      </c>
      <c r="I26" s="403">
        <v>6299</v>
      </c>
      <c r="J26" s="403">
        <v>12229</v>
      </c>
      <c r="K26" s="403">
        <v>10010</v>
      </c>
      <c r="L26" s="403">
        <v>10999</v>
      </c>
      <c r="M26" s="403">
        <v>9053</v>
      </c>
      <c r="N26" s="403">
        <f>SUM(B26:M26)</f>
        <v>137100</v>
      </c>
      <c r="O26" s="396"/>
      <c r="P26" s="1"/>
    </row>
    <row r="27" spans="1:16" ht="12.75">
      <c r="A27" s="202" t="s">
        <v>332</v>
      </c>
      <c r="B27" s="403">
        <v>1059</v>
      </c>
      <c r="C27" s="403">
        <v>1059</v>
      </c>
      <c r="D27" s="403">
        <v>1248</v>
      </c>
      <c r="E27" s="403">
        <v>1059</v>
      </c>
      <c r="F27" s="403">
        <v>1059</v>
      </c>
      <c r="G27" s="403">
        <v>1359</v>
      </c>
      <c r="H27" s="403">
        <v>1336</v>
      </c>
      <c r="I27" s="403">
        <v>1059</v>
      </c>
      <c r="J27" s="403">
        <v>1059</v>
      </c>
      <c r="K27" s="403">
        <v>1248</v>
      </c>
      <c r="L27" s="403">
        <v>1059</v>
      </c>
      <c r="M27" s="403">
        <v>1059</v>
      </c>
      <c r="N27" s="403">
        <f>SUM(B27:M27)</f>
        <v>13663</v>
      </c>
      <c r="P27" s="1"/>
    </row>
    <row r="28" spans="1:16" ht="12.75">
      <c r="A28" s="202" t="s">
        <v>333</v>
      </c>
      <c r="B28" s="403">
        <v>1005</v>
      </c>
      <c r="C28" s="403">
        <v>944</v>
      </c>
      <c r="D28" s="403">
        <v>904</v>
      </c>
      <c r="E28" s="403">
        <v>840</v>
      </c>
      <c r="F28" s="403">
        <v>800</v>
      </c>
      <c r="G28" s="403">
        <v>815</v>
      </c>
      <c r="H28" s="403">
        <v>750</v>
      </c>
      <c r="I28" s="403">
        <v>750</v>
      </c>
      <c r="J28" s="403">
        <v>1450</v>
      </c>
      <c r="K28" s="403">
        <v>1200</v>
      </c>
      <c r="L28" s="403">
        <v>920</v>
      </c>
      <c r="M28" s="403">
        <v>954</v>
      </c>
      <c r="N28" s="403">
        <f>SUM(B28:M28)</f>
        <v>11332</v>
      </c>
      <c r="P28" s="1"/>
    </row>
    <row r="29" spans="1:16" ht="12.75">
      <c r="A29" s="202" t="s">
        <v>345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>
        <f>SUM(C29:M29)</f>
        <v>0</v>
      </c>
      <c r="P29" s="1"/>
    </row>
    <row r="30" spans="1:16" ht="12.75">
      <c r="A30" s="202" t="s">
        <v>334</v>
      </c>
      <c r="B30" s="403">
        <v>1010</v>
      </c>
      <c r="C30" s="403">
        <v>860</v>
      </c>
      <c r="D30" s="403">
        <v>1080</v>
      </c>
      <c r="E30" s="403"/>
      <c r="F30" s="403"/>
      <c r="G30" s="403"/>
      <c r="H30" s="403"/>
      <c r="I30" s="403"/>
      <c r="J30" s="403"/>
      <c r="K30" s="403"/>
      <c r="L30" s="403"/>
      <c r="M30" s="403"/>
      <c r="N30" s="403">
        <f>SUM(B30:M30)</f>
        <v>2950</v>
      </c>
      <c r="P30" s="1"/>
    </row>
    <row r="31" spans="1:16" ht="12.75">
      <c r="A31" s="202" t="s">
        <v>335</v>
      </c>
      <c r="B31" s="403">
        <v>250</v>
      </c>
      <c r="C31" s="403">
        <v>4246</v>
      </c>
      <c r="D31" s="403">
        <v>330</v>
      </c>
      <c r="E31" s="403"/>
      <c r="F31" s="403">
        <v>300</v>
      </c>
      <c r="G31" s="403">
        <v>400</v>
      </c>
      <c r="H31" s="403"/>
      <c r="I31" s="403"/>
      <c r="J31" s="403">
        <v>4560</v>
      </c>
      <c r="K31" s="403">
        <v>974</v>
      </c>
      <c r="L31" s="403">
        <v>450</v>
      </c>
      <c r="M31" s="403"/>
      <c r="N31" s="403">
        <f>SUM(B31:M31)</f>
        <v>11510</v>
      </c>
      <c r="P31" s="1"/>
    </row>
    <row r="32" spans="1:14" ht="12.75">
      <c r="A32" s="202" t="s">
        <v>336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</row>
    <row r="33" spans="1:14" ht="12.75">
      <c r="A33" s="202" t="s">
        <v>337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>
        <f>SUM(B33:M33)</f>
        <v>0</v>
      </c>
    </row>
    <row r="34" spans="1:14" ht="12.75">
      <c r="A34" s="202" t="s">
        <v>338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>
        <f>SUM(B34:M34)</f>
        <v>0</v>
      </c>
    </row>
    <row r="35" spans="1:14" ht="12.75">
      <c r="A35" s="274" t="s">
        <v>346</v>
      </c>
      <c r="B35" s="404">
        <v>11094</v>
      </c>
      <c r="C35" s="404"/>
      <c r="D35" s="404">
        <v>13314</v>
      </c>
      <c r="E35" s="404">
        <v>365</v>
      </c>
      <c r="F35" s="404"/>
      <c r="G35" s="404"/>
      <c r="H35" s="404"/>
      <c r="I35" s="404"/>
      <c r="J35" s="404">
        <v>9799</v>
      </c>
      <c r="K35" s="404"/>
      <c r="L35" s="404"/>
      <c r="M35" s="404">
        <v>3302</v>
      </c>
      <c r="N35" s="404">
        <f>SUM(B35:M35)</f>
        <v>37874</v>
      </c>
    </row>
    <row r="36" spans="1:14" s="399" customFormat="1" ht="13.5" thickBot="1">
      <c r="A36" s="397" t="s">
        <v>103</v>
      </c>
      <c r="B36" s="405">
        <f>SUM(B24:B35)</f>
        <v>50963</v>
      </c>
      <c r="C36" s="405">
        <f>SUM(C24:C32)</f>
        <v>34794</v>
      </c>
      <c r="D36" s="405">
        <f>SUM(D24:D35)</f>
        <v>47013</v>
      </c>
      <c r="E36" s="405">
        <f>SUM(E24:E35)</f>
        <v>33911</v>
      </c>
      <c r="F36" s="405">
        <f>SUM(F24:F35)</f>
        <v>34732</v>
      </c>
      <c r="G36" s="405">
        <f>SUM(G24:G35)</f>
        <v>31545</v>
      </c>
      <c r="H36" s="405">
        <f>SUM(H24:H32)</f>
        <v>26481</v>
      </c>
      <c r="I36" s="405">
        <f>SUM(I24:I32)</f>
        <v>25119</v>
      </c>
      <c r="J36" s="405">
        <f>SUM(J23:J35)</f>
        <v>52643</v>
      </c>
      <c r="K36" s="405">
        <f>SUM(K24:K32)</f>
        <v>31060</v>
      </c>
      <c r="L36" s="405">
        <f>SUM(L24:L32)</f>
        <v>31056</v>
      </c>
      <c r="M36" s="405">
        <f>SUM(M24:M34)</f>
        <v>28759</v>
      </c>
      <c r="N36" s="405">
        <f>SUM(N24:N35)</f>
        <v>431378</v>
      </c>
    </row>
    <row r="40" spans="8:24" ht="12.75">
      <c r="H40" s="407"/>
      <c r="I40" s="407"/>
      <c r="J40" s="407"/>
      <c r="K40" s="407"/>
      <c r="L40" s="407"/>
      <c r="M40" s="407"/>
      <c r="N40" s="407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8:24" ht="12.75">
      <c r="H41" s="407"/>
      <c r="I41" s="407"/>
      <c r="J41" s="407"/>
      <c r="K41" s="407"/>
      <c r="L41" s="407"/>
      <c r="M41" s="407"/>
      <c r="N41" s="407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8:24" ht="12.75">
      <c r="H42" s="407"/>
      <c r="I42" s="407"/>
      <c r="J42" s="407"/>
      <c r="K42" s="407"/>
      <c r="L42" s="407"/>
      <c r="M42" s="407"/>
      <c r="N42" s="407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8:24" ht="12.75">
      <c r="H43" s="407"/>
      <c r="I43" s="407"/>
      <c r="J43" s="407"/>
      <c r="K43" s="407"/>
      <c r="L43" s="407"/>
      <c r="M43" s="407"/>
      <c r="N43" s="407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8:24" ht="12.75">
      <c r="H44" s="407"/>
      <c r="I44" s="407"/>
      <c r="J44" s="407"/>
      <c r="K44" s="407"/>
      <c r="L44" s="407"/>
      <c r="M44" s="407"/>
      <c r="N44" s="407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8:24" ht="12.75">
      <c r="H45" s="407"/>
      <c r="I45" s="407"/>
      <c r="J45" s="407"/>
      <c r="K45" s="407"/>
      <c r="L45" s="407"/>
      <c r="M45" s="407"/>
      <c r="N45" s="407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8:24" ht="12.75">
      <c r="H46" s="407"/>
      <c r="I46" s="407"/>
      <c r="J46" s="407"/>
      <c r="K46" s="407"/>
      <c r="L46" s="407"/>
      <c r="M46" s="407"/>
      <c r="N46" s="407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8:24" ht="12.75">
      <c r="H47" s="407"/>
      <c r="I47" s="407"/>
      <c r="J47" s="407"/>
      <c r="K47" s="407"/>
      <c r="L47" s="407"/>
      <c r="M47" s="407"/>
      <c r="N47" s="407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8:24" ht="12.75">
      <c r="H48" s="407"/>
      <c r="I48" s="407"/>
      <c r="J48" s="407"/>
      <c r="K48" s="407"/>
      <c r="L48" s="407"/>
      <c r="M48" s="407"/>
      <c r="N48" s="407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8:24" ht="12.75">
      <c r="H49" s="407"/>
      <c r="I49" s="407"/>
      <c r="J49" s="407"/>
      <c r="K49" s="407"/>
      <c r="L49" s="407"/>
      <c r="M49" s="407"/>
      <c r="N49" s="407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8:24" ht="12.75">
      <c r="H50" s="407"/>
      <c r="I50" s="407"/>
      <c r="J50" s="407"/>
      <c r="K50" s="407"/>
      <c r="L50" s="407"/>
      <c r="M50" s="407"/>
      <c r="N50" s="407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8:24" ht="12.75">
      <c r="H51" s="407"/>
      <c r="I51" s="407"/>
      <c r="J51" s="407"/>
      <c r="K51" s="407"/>
      <c r="L51" s="407"/>
      <c r="M51" s="407"/>
      <c r="N51" s="407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8:24" ht="12.75">
      <c r="H52" s="407"/>
      <c r="I52" s="407"/>
      <c r="J52" s="407"/>
      <c r="K52" s="407"/>
      <c r="L52" s="407"/>
      <c r="M52" s="407"/>
      <c r="N52" s="407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8:24" ht="12.75">
      <c r="H53" s="407"/>
      <c r="I53" s="407"/>
      <c r="J53" s="407"/>
      <c r="K53" s="407"/>
      <c r="L53" s="407"/>
      <c r="M53" s="407"/>
      <c r="N53" s="407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">
    <mergeCell ref="A1:L3"/>
    <mergeCell ref="M1:N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User_13</dc:creator>
  <cp:keywords/>
  <dc:description/>
  <cp:lastModifiedBy>Eszter</cp:lastModifiedBy>
  <cp:lastPrinted>2014-02-17T15:00:22Z</cp:lastPrinted>
  <dcterms:created xsi:type="dcterms:W3CDTF">2004-02-16T13:35:44Z</dcterms:created>
  <dcterms:modified xsi:type="dcterms:W3CDTF">2017-02-09T08:37:58Z</dcterms:modified>
  <cp:category/>
  <cp:version/>
  <cp:contentType/>
  <cp:contentStatus/>
</cp:coreProperties>
</file>